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65" yWindow="1695" windowWidth="19365" windowHeight="10170" tabRatio="751" activeTab="0"/>
  </bookViews>
  <sheets>
    <sheet name="Complete info" sheetId="1" r:id="rId1"/>
    <sheet name="School rates" sheetId="2" state="hidden" r:id="rId2"/>
    <sheet name="School research areas" sheetId="3" state="hidden" r:id="rId3"/>
    <sheet name="School info" sheetId="4" state="hidden" r:id="rId4"/>
    <sheet name="Planilha1" sheetId="5" state="hidden" r:id="rId5"/>
    <sheet name="Professors" sheetId="6" state="hidden" r:id="rId6"/>
    <sheet name="GRE stats" sheetId="7" state="hidden" r:id="rId7"/>
    <sheet name="App status" sheetId="8" state="hidden" r:id="rId8"/>
    <sheet name="Costs" sheetId="9" state="hidden" r:id="rId9"/>
    <sheet name="SOP questions" sheetId="10" state="hidden" r:id="rId10"/>
  </sheets>
  <definedNames/>
  <calcPr fullCalcOnLoad="1" iterate="1" iterateCount="100" iterateDelta="0.001"/>
</workbook>
</file>

<file path=xl/comments6.xml><?xml version="1.0" encoding="utf-8"?>
<comments xmlns="http://schemas.openxmlformats.org/spreadsheetml/2006/main">
  <authors>
    <author>Katherine Sledge</author>
  </authors>
  <commentList>
    <comment ref="N1" authorId="0">
      <text>
        <r>
          <rPr>
            <sz val="8"/>
            <rFont val="Tahoma"/>
            <family val="2"/>
          </rPr>
          <t xml:space="preserve">This column subtracts 7 points from the sum so that the total score is out of 10, so that it can be plugged back into the "school_score" sheet. </t>
        </r>
      </text>
    </comment>
    <comment ref="L1" authorId="0">
      <text>
        <r>
          <rPr>
            <sz val="8"/>
            <rFont val="Tahoma"/>
            <family val="2"/>
          </rPr>
          <t>Here is where you can rate how well you think that the advisor's style will fit in with your own. I made it 1-3, with 2 being average, 3 is wonderful, and 1 is probably not a good fit.
Don't fill this one in yet until you've visited the school and met him/her!</t>
        </r>
      </text>
    </comment>
    <comment ref="K1" authorId="0">
      <text>
        <r>
          <rPr>
            <sz val="8"/>
            <rFont val="Tahoma"/>
            <family val="2"/>
          </rPr>
          <t>Score 1-10 how well your research interests match his/hers</t>
        </r>
      </text>
    </comment>
    <comment ref="J1" authorId="0">
      <text>
        <r>
          <rPr>
            <sz val="8"/>
            <rFont val="Tahoma"/>
            <family val="2"/>
          </rPr>
          <t>4 = "yes, at least one but probably two students"
3 = "probably one student"
2 = "I don't know / maybe"
1 = "probably not"
0 = "definitely not; my lab is overflowing"</t>
        </r>
      </text>
    </comment>
  </commentList>
</comments>
</file>

<file path=xl/sharedStrings.xml><?xml version="1.0" encoding="utf-8"?>
<sst xmlns="http://schemas.openxmlformats.org/spreadsheetml/2006/main" count="870" uniqueCount="592">
  <si>
    <t>.7</t>
  </si>
  <si>
    <t>.3</t>
  </si>
  <si>
    <t>.5</t>
  </si>
  <si>
    <t>.2</t>
  </si>
  <si>
    <t>1st advisor</t>
  </si>
  <si>
    <t>2nd advisor</t>
  </si>
  <si>
    <t>e-mailed</t>
  </si>
  <si>
    <t>information/notes</t>
  </si>
  <si>
    <t>MIT</t>
  </si>
  <si>
    <t>UCLA</t>
  </si>
  <si>
    <t>finished app</t>
  </si>
  <si>
    <t>no</t>
  </si>
  <si>
    <t>sum</t>
  </si>
  <si>
    <t>what's left</t>
  </si>
  <si>
    <t>alltogether</t>
  </si>
  <si>
    <t>due date</t>
  </si>
  <si>
    <t>exact length</t>
  </si>
  <si>
    <t>full question</t>
  </si>
  <si>
    <t>score codes</t>
  </si>
  <si>
    <t>GPA</t>
  </si>
  <si>
    <t>GRE Q</t>
  </si>
  <si>
    <t>GRE V</t>
  </si>
  <si>
    <t>yes</t>
  </si>
  <si>
    <t>total score</t>
  </si>
  <si>
    <t>School</t>
  </si>
  <si>
    <t>.4</t>
  </si>
  <si>
    <t>research match</t>
  </si>
  <si>
    <t>personality fit</t>
  </si>
  <si>
    <t>N/A</t>
  </si>
  <si>
    <t>Acceptance Rates / Data</t>
  </si>
  <si>
    <t>Application Status Page</t>
  </si>
  <si>
    <t>x</t>
  </si>
  <si>
    <t>scores received</t>
  </si>
  <si>
    <t>transcripts received</t>
  </si>
  <si>
    <t>Prof 1 rec</t>
  </si>
  <si>
    <t>Prof 2 rec</t>
  </si>
  <si>
    <t>Prof 3 rec</t>
  </si>
  <si>
    <t>all materials received?</t>
  </si>
  <si>
    <t>paper materials received</t>
  </si>
  <si>
    <t>sent all materials -- date</t>
  </si>
  <si>
    <t>e-mail address</t>
  </si>
  <si>
    <t>taking students?</t>
  </si>
  <si>
    <t>Caltech</t>
  </si>
  <si>
    <t>Purdue</t>
  </si>
  <si>
    <t>Gatech</t>
  </si>
  <si>
    <t>Utexas-Austin</t>
  </si>
  <si>
    <t>Ucolorado-Boulder</t>
  </si>
  <si>
    <t>Texas A&amp;M</t>
  </si>
  <si>
    <t>Virginia Tech</t>
  </si>
  <si>
    <t>Stanford</t>
  </si>
  <si>
    <t>Michigan</t>
  </si>
  <si>
    <t>Illinois</t>
  </si>
  <si>
    <t>Maryland</t>
  </si>
  <si>
    <t>Naval Postgraduate School</t>
  </si>
  <si>
    <t>Acceptance rate</t>
  </si>
  <si>
    <t>Applied</t>
  </si>
  <si>
    <t>Accepted</t>
  </si>
  <si>
    <t>3.85(17)</t>
  </si>
  <si>
    <t>3.70(22)</t>
  </si>
  <si>
    <t>3.69(20)</t>
  </si>
  <si>
    <t>3.81(26)</t>
  </si>
  <si>
    <t>3.76(19)</t>
  </si>
  <si>
    <t>3.79(21)</t>
  </si>
  <si>
    <t>3.70(27)</t>
  </si>
  <si>
    <t>3.70(18)</t>
  </si>
  <si>
    <t>System Architecture Lab</t>
  </si>
  <si>
    <t>Strategic Engineering Research Group</t>
  </si>
  <si>
    <t>Space Systems Laboratory</t>
  </si>
  <si>
    <t>Research areas / Labs</t>
  </si>
  <si>
    <t>Aerospace Autonomous Systems and Technologies</t>
  </si>
  <si>
    <t>http://cast.caltech.edu/</t>
  </si>
  <si>
    <t>http://arclab.mit.edu/</t>
  </si>
  <si>
    <t>Astrodynamics, space Robotics, and Controls Laboratory (ARCLab)</t>
  </si>
  <si>
    <t>http://systemarchitect.mit.edu/</t>
  </si>
  <si>
    <t>http://strategic.mit.edu/</t>
  </si>
  <si>
    <t>Rapid Design of Systems Laboratory</t>
  </si>
  <si>
    <t>https://engineering.purdue.edu/RDSL/</t>
  </si>
  <si>
    <t>https://engineering.purdue.edu/SoSL/</t>
  </si>
  <si>
    <t>System of systems Lab</t>
  </si>
  <si>
    <t>https://engineering.purdue.edu/people/kathleen.howell.1/index.html</t>
  </si>
  <si>
    <t>Multi-Body Dynamics Research Group</t>
  </si>
  <si>
    <t>https://engineering.purdue.edu/SFPL</t>
  </si>
  <si>
    <t>Space Flight Projects Laboratory</t>
  </si>
  <si>
    <t>Space Systems Design Laboratory</t>
  </si>
  <si>
    <t>http://www.ssdl.gatech.edu/</t>
  </si>
  <si>
    <t>Center for Aerospace Structures</t>
  </si>
  <si>
    <t>https://www.colorado.edu/aerospacestructures/</t>
  </si>
  <si>
    <t>https://www.colorado.edu/ccar/</t>
  </si>
  <si>
    <t>Colorado Center for Astrodynamics Research</t>
  </si>
  <si>
    <t>Center for Space Research</t>
  </si>
  <si>
    <t>https://www.csr.utexas.edu/research/</t>
  </si>
  <si>
    <t>Robotic Exploration Lab</t>
  </si>
  <si>
    <t>http://web.stanford.edu/group/rexlab/research.html</t>
  </si>
  <si>
    <t>https://ssl.umd.edu/about</t>
  </si>
  <si>
    <t>http://holab.ae.illinois.edu/</t>
  </si>
  <si>
    <t>Space Systems Optimization Laboratory</t>
  </si>
  <si>
    <t>Putnam Research Group</t>
  </si>
  <si>
    <t>http://putnam.aerospace.illinois.edu/</t>
  </si>
  <si>
    <t>Courses</t>
  </si>
  <si>
    <t>Labs</t>
  </si>
  <si>
    <t>Research areas</t>
  </si>
  <si>
    <t>Weight</t>
  </si>
  <si>
    <t>Others</t>
  </si>
  <si>
    <t>Requirements</t>
  </si>
  <si>
    <t>Location</t>
  </si>
  <si>
    <t>"Feel"</t>
  </si>
  <si>
    <t>http://asl.stanford.edu/projects/UnconvSpaceRobotics/</t>
  </si>
  <si>
    <t>Autonomous Systems Lab</t>
  </si>
  <si>
    <t>Fee (USD)</t>
  </si>
  <si>
    <t>Ranking</t>
  </si>
  <si>
    <t>https://www.space.vt.edu/</t>
  </si>
  <si>
    <t>Center for Space Science and Engineering Research</t>
  </si>
  <si>
    <t>Texas-Austin</t>
  </si>
  <si>
    <t>Colorado-Boulder</t>
  </si>
  <si>
    <t>Fee</t>
  </si>
  <si>
    <t>App website</t>
  </si>
  <si>
    <t>App Due - Fall</t>
  </si>
  <si>
    <t>App Due - Spring</t>
  </si>
  <si>
    <t>Edward Crawley</t>
  </si>
  <si>
    <t>Markus Guerster</t>
  </si>
  <si>
    <t>Student email</t>
  </si>
  <si>
    <t>guerster@mit.edu</t>
  </si>
  <si>
    <t>crawley@mit.edu</t>
  </si>
  <si>
    <t>Olivier L. de Weck</t>
  </si>
  <si>
    <t>deweck@mit.edu</t>
  </si>
  <si>
    <t>Grad student 1</t>
  </si>
  <si>
    <t>Grad student 2</t>
  </si>
  <si>
    <t>Grad student 3</t>
  </si>
  <si>
    <t>Veronica Foreman</t>
  </si>
  <si>
    <t>vforeman@mit.edu</t>
  </si>
  <si>
    <t>mgood@mit.edu</t>
  </si>
  <si>
    <t>Marissa Good</t>
  </si>
  <si>
    <t>schlegbw@mit.edu</t>
  </si>
  <si>
    <t>Barret Schlegelmilch</t>
  </si>
  <si>
    <t>kailah@mit.edu</t>
  </si>
  <si>
    <t>Kailah Snelgrove</t>
  </si>
  <si>
    <t>Alejandro Trujillo</t>
  </si>
  <si>
    <t>alextruj@mit.edu</t>
  </si>
  <si>
    <t>Samuel Wald</t>
  </si>
  <si>
    <t>swald@mit.edu</t>
  </si>
  <si>
    <t>http://ssl.scripts.mit.edu/www/</t>
  </si>
  <si>
    <t>Jeffrey Hoffman</t>
  </si>
  <si>
    <t>Daniel Hastings</t>
  </si>
  <si>
    <t>hastings@mit.edu</t>
  </si>
  <si>
    <t>jhoffma1@mit.edu</t>
  </si>
  <si>
    <t>Richard Linares</t>
  </si>
  <si>
    <t>linaresr@mit.edu</t>
  </si>
  <si>
    <t>David Spencer</t>
  </si>
  <si>
    <t>Kathleen C. Howell</t>
  </si>
  <si>
    <t>James M. Longuski</t>
  </si>
  <si>
    <t>dspencer@purdue.edu </t>
  </si>
  <si>
    <t>howell@purdue.edu </t>
  </si>
  <si>
    <t>james.m.longuski.1@purdue.edu </t>
  </si>
  <si>
    <t>Robert Braun</t>
  </si>
  <si>
    <t>Bobby.Braun@Colorado.edu</t>
  </si>
  <si>
    <t>Natasha Bosanac</t>
  </si>
  <si>
    <t>natasha.bosanac@colorado.edu</t>
  </si>
  <si>
    <t>Ryan Russell</t>
  </si>
  <si>
    <t>Website</t>
  </si>
  <si>
    <t>http://sites.utexas.edu/russell/</t>
  </si>
  <si>
    <t>ryan.russell@utexas.edu</t>
  </si>
  <si>
    <t>Mary Bowden</t>
  </si>
  <si>
    <t>https://aero.umd.edu/clark/faculty/12/Mary-Bowden</t>
  </si>
  <si>
    <t>bowden@umd.edu</t>
  </si>
  <si>
    <t>David Akin</t>
  </si>
  <si>
    <t>https://aero.umd.edu/clark/faculty/3/David-Akin</t>
  </si>
  <si>
    <t>dakin@ssl.umd.edu</t>
  </si>
  <si>
    <t>Olivier A. Bauchau</t>
  </si>
  <si>
    <t>https://aero.umd.edu/clark/faculty/9/Olivier-A-Bauchau</t>
  </si>
  <si>
    <t>obauchau@umd.edu</t>
  </si>
  <si>
    <t>Brian Gunter</t>
  </si>
  <si>
    <t>brian.gunter@aerospace.gatech.edu</t>
  </si>
  <si>
    <t>http://www.ssdl.gatech.edu/dr-brian-gunter</t>
  </si>
  <si>
    <t>Juan J. Alonso</t>
  </si>
  <si>
    <t>http://adl.stanford.edu/people/jjalonso.html</t>
  </si>
  <si>
    <t>jjalonso@stanford.edu</t>
  </si>
  <si>
    <t>scott.hubbard@stanford.edu</t>
  </si>
  <si>
    <t>https://aa.stanford.edu/people/dr-g-scott-hubbard</t>
  </si>
  <si>
    <t>G. Scott Hubbard</t>
  </si>
  <si>
    <t>Koki Ho</t>
  </si>
  <si>
    <t>kokiho@illinois.edu</t>
  </si>
  <si>
    <t>https://aerospace.illinois.edu/directory/profile/kokiho</t>
  </si>
  <si>
    <t>Michael F Lembeck</t>
  </si>
  <si>
    <t>mlembeck@illinois.edu</t>
  </si>
  <si>
    <t>https://aerospace.illinois.edu/directory/profile/mlembeck</t>
  </si>
  <si>
    <t>https://aerospace.illinois.edu/directory/profile/zputnam</t>
  </si>
  <si>
    <t>Zachary R Putnam</t>
  </si>
  <si>
    <t>zputnam@illinois.edu</t>
  </si>
  <si>
    <t>bconway@illinois.edu</t>
  </si>
  <si>
    <t>Bruce A Conway</t>
  </si>
  <si>
    <t>https://aerospace.illinois.edu/directory/profile/bconway</t>
  </si>
  <si>
    <t>Christian M Chilan</t>
  </si>
  <si>
    <t>https://aerospace.illinois.edu/directory/profile/chilan</t>
  </si>
  <si>
    <t>chilan@illinois.edu</t>
  </si>
  <si>
    <t>Research</t>
  </si>
  <si>
    <t>tomcat16@purdue.edu</t>
  </si>
  <si>
    <r>
      <t>Thomas </t>
    </r>
    <r>
      <rPr>
        <b/>
        <sz val="10"/>
        <color indexed="63"/>
        <rFont val="Arial"/>
        <family val="2"/>
      </rPr>
      <t>Cunningham</t>
    </r>
  </si>
  <si>
    <t>cox50@purdue.edu</t>
  </si>
  <si>
    <t>Andrew Cox</t>
  </si>
  <si>
    <r>
      <t>Robert </t>
    </r>
    <r>
      <rPr>
        <b/>
        <sz val="10"/>
        <color indexed="63"/>
        <rFont val="Arial"/>
        <family val="2"/>
      </rPr>
      <t>Pritchett</t>
    </r>
  </si>
  <si>
    <t>pritcher@purdue.edu</t>
  </si>
  <si>
    <t>A Dynamical Systems Perspective for Preliminary Low-Thrust Trajectory Design in Multi-Body Regimes
Strategies for Low-Thrust Transfer Design Based on Direct Collocation Techniques</t>
  </si>
  <si>
    <t>yelu@purdue.edu</t>
  </si>
  <si>
    <t>Ye Lu</t>
  </si>
  <si>
    <t>https://engineering.purdue.edu/AAC/dissertations/</t>
  </si>
  <si>
    <t>Dissertations</t>
  </si>
  <si>
    <t>Design and optimization of interplanetary spacecraft trajectories
STRATEGIES FOR THE SUSTAINED HUMAN EXPLORATION OF MARS
Trajectories for Human Missions to Mars, Part I: Impulsive Transfers</t>
  </si>
  <si>
    <t>Structural Design, Analysis, and Testing of the Prox-1 Spacecraft</t>
  </si>
  <si>
    <t>Automated Mission Planning Optimization Methods
Swarm Optimization of Lunar Transfers from Earth Orbit with Radiation Dose Constraints</t>
  </si>
  <si>
    <t>https://engineering.purdue.edu/SFPL/research/lab-publications</t>
  </si>
  <si>
    <t>https://www.colorado.edu/lab/esdl/publications/masters-projects</t>
  </si>
  <si>
    <t xml:space="preserve">Orbit Design for a Phobos-Deimos Cycler Mission
</t>
  </si>
  <si>
    <t>Development of an Earth SmallSat Flight Test to Demonstrate Viability of Mars Aerocapture
Rapid Estimation of Entry Vehicle Properties from the Entry Trajectory</t>
  </si>
  <si>
    <t>SmallSat Aerocapture to Enable a New Paradigm of Planetary Missions
Methodology for Optimal Design of a Conformal Ablative Heatshield</t>
  </si>
  <si>
    <t>https://www.colorado.edu/faculty/bosanac/publications</t>
  </si>
  <si>
    <t>A Low-Thrust-Enabled SmallSat Heliophysics Mission to Sun-Earth L5
Constructing a Set of Motion Primitives in the Circular Restricted Three-Body Problem via Clustering
An Earth–Moon system trajectory design reference catalog</t>
  </si>
  <si>
    <t xml:space="preserve">Multiple-shooting Differential Dynamic Programming with Applications to Spacecraft Trajectory Optimization
Revisiting Vinti's Theory of Orbits around Oblate Bodies
Spacecraft Trajectory Optimization using Many Short Embedded Boundary Value Problems
</t>
  </si>
  <si>
    <t>Exploration and Optimization of Low-Energy Capture Options at Jovian Moons
Patched Periodic Orbits: A Systematic Strategy for Low-Energy Trajectory and Moon Tour Design
Preliminary Design of Spacecraft Trajectories for Missions to Outer Planets and Small Bodies</t>
  </si>
  <si>
    <t>Adjoint method for the sensitivity analysis of composite beam cross-sections
High-Fidelity Multidisciplinary Sensitivity Analysis and Design Optimization for Rotorcraft Applications</t>
  </si>
  <si>
    <t>Automated Solution of the Low-Thrust Interplanetary Trajectory Problem
Optimal Low-Thrust Orbital Maneuvers via Indirect Swarming Method</t>
  </si>
  <si>
    <t>Fast Motion Planning for Agile Space Systems with Multiple Obstacles</t>
  </si>
  <si>
    <t>Entry System Options for Human Return from the Moon and Mars
Mission Design Options for Human Mars Missions
Improving Lunar Return Entry Range Capability Using Enhanced Skip Trajectory Guidance
Assessment of Aerocapture for Orbit Insertion of Small Satellite at Mars</t>
  </si>
  <si>
    <t xml:space="preserve">Design Considerations for a Commercial Crew Transportation System
Preliminary Design of the Boeing Commercial Crew Transportation System
</t>
  </si>
  <si>
    <t>Space Transportation System and Mission Planning for Regular Interplanetary Missions
Analytical Optimization Methods for Space Logistics
Optimization of In-Space Supply Chain Design Using High-Thrust and Low-Thrust Propulsion Technologies
Preliminary Design of Low-Energy Low-Thrust Transfers to Halo Orbits using Feedback Control</t>
  </si>
  <si>
    <t>A Small Pressurized Rover Concept for Extended Lunar and Mars Exploration
Human-Robot Hybrids for Deep Space EVA: The Space Construction and Orbital Utility Transport Concept
MARSH: Multi-Mission Artificial-Gravity Reusable
Space Habitat Vanguard: A Common Habitable Module for Future Space Endeavors</t>
  </si>
  <si>
    <t>https://aeroastro.mit.edu/daniel-hastings</t>
  </si>
  <si>
    <t>https://hsl.mit.edu/</t>
  </si>
  <si>
    <t>http://strategic.mit.edu/logistics.php</t>
  </si>
  <si>
    <t>https://systems.mit.edu/</t>
  </si>
  <si>
    <t>GRE</t>
  </si>
  <si>
    <t>TOEFL</t>
  </si>
  <si>
    <t>A Recurrent Deep Architecture for Quasi-Optimal Feedback Guidance in Planetary Landing</t>
  </si>
  <si>
    <t>When will on-orbit servicing be part of the space enterprise?
Value Based Architecture Selection
Exploring design and policy options for orbital infrastructure projects</t>
  </si>
  <si>
    <t>Human-Machine Interactions in Apollo and Lessons Learned for Living Off the Land on Mars
Development of a Molten Regolith Electrolysis Reactor Model for Lunar In-Situ Resource Utilization”</t>
  </si>
  <si>
    <t>Systems Analysis of In-Space Manufacturing Applications for the International Space Station and the Evolvable Mars Campaign
Benefits of Additive Manufacturing for Human Exploration of Mars
Dynamic Modeling and Optimization for Space Logistics Using Time-Expanded Networks</t>
  </si>
  <si>
    <t>Distributed Spacecraft Systems, Complex System Risk, Satellite Design and Optimization
Human Space Exploration, Rocket Propulsion, Novel Propulsion Systems
Interplanetary Logistics, Space Systems
Space Systems, Space Mission Architecture, In-Space Manufacturing
Evolvable Habitation Architectures for Long-duration Human Exploration Systems</t>
  </si>
  <si>
    <t>Suborbital Space Tourism -- a Commercial Feasibility Assessment
Architectural Options and Optimization of Suborbital Space Tourism Vehicles
Model-Based Concept Framework for Suborbital Human Spaceflight Missions</t>
  </si>
  <si>
    <t xml:space="preserve">Multi-Fidelity Trajectory Optimization with Response Surface Based Aerodynamic Performance Prediction
SU2: An Open-Source Suite for Multi-Physics Simulation and Design
</t>
  </si>
  <si>
    <t>Starting small on the road to Mars
Hybrid rocket propulsion systems for outer planet exploration missions
HUMANS ORBITING MARS:
A CRITICAL STEP TOWARD THE RED PLANET</t>
  </si>
  <si>
    <t>10-15 days</t>
  </si>
  <si>
    <t>10 days</t>
  </si>
  <si>
    <t>Trajectory design for a cislunar CubeSat leveraging dynamical systems
Trajectory design for Saturnian Ocean Worlds orbiters using multidimensional Poincare maps
NUMERICAL METHODS FOR LOW-THRUST</t>
  </si>
  <si>
    <t>Design of Planetary Probe Missions to Venus and Outer Planets using 
1) aeroassist maneuver
2) mission design and trajectory design for interplanetary flight, 
3) orbit decay and reentry problems
Shape-Based Algorithm for the Automated Design of Low-Thrust, Gravity Assist Trajectories
Design and Optimization of Interplanetary Aerogravity-Assist Tours
Automated Missed-Thrust Propellant Margin Analysis for Low-Thrust Missions to Mars and a Near-Earth Asteroid</t>
  </si>
  <si>
    <t>Name</t>
  </si>
  <si>
    <t>YES</t>
  </si>
  <si>
    <t>No funding</t>
  </si>
  <si>
    <t>Tuition</t>
  </si>
  <si>
    <t>https://grad.apply.colorado.edu/account/login?r=https%3a%2f%2fgrad.apply.colorado.edu%2fapply%2f</t>
  </si>
  <si>
    <t>https://previewapp.applyyourself.com/AYApplicantLogin/fl_ApplicantConnectLogin.asp?id=umdgrad</t>
  </si>
  <si>
    <t>A statement of approximately 500 words is encouraged concerning your interest in undertaking or continuing graduate study, your reasons for wanting to study at Purdue, and your professional plans, career goals, and research interests. You also may explain any special circumstances applicable to your background and elaborate on your special abilities, awards, achievements, scholarly publications, and/or professional history. The graduate program to which you are applying may have additional requirements.</t>
  </si>
  <si>
    <t>Please upload a document briefly describing your past work in your proposed or allied fields of study, including non-course educational experiences, teaching, or other relevant employment, publications, theses, research in progress, other scholarly activities, and your plans for graduate study and a professional career.</t>
  </si>
  <si>
    <t>Write a brief (1000 ‐2000 word) statement addressing the following two questions:  What are your reasons for undertaking graduate study at the University of Maryland, College Park? Indicate, if appropriate any specific areas of research interest. You may wish to discuss past work in your intended field or allied fields, your plans for a professional career, or how you developed your interest in or knowledge of your chosen subject.  What life experiences have prepared you to pursue a graduate degree at a large and diverse institution such as the University of Maryland? Among the items you might care to include would be your financial, community and family background, or whether you are the first person in your family to pursue higher education or any other factors that you believe would contribute to the diversity of our academic community. You may also wish to give the graduate admissions committee some examples of your determination to purse your goals, your initiative and ability to develop ideas, and/or your capacity for working through problems independently.</t>
  </si>
  <si>
    <t>1000-2000</t>
  </si>
  <si>
    <t>https://choose.illinois.edu/account/login?eid=93XojwhMKxx-fYBNIY6Fl6WYONCOP_r_tAjWk_iv7Xho8J4iR-uvwA&amp;s=n&amp;r=https%3a%2f%2fchoose.illinois.edu%2fapply%2f</t>
  </si>
  <si>
    <t>Kerri Cahoy</t>
  </si>
  <si>
    <t>EMAIL</t>
  </si>
  <si>
    <t>TALKED</t>
  </si>
  <si>
    <t>Spoke to</t>
  </si>
  <si>
    <t>13+10 days</t>
  </si>
  <si>
    <t>15+10 days</t>
  </si>
  <si>
    <t>Practice Set 1</t>
  </si>
  <si>
    <t>Questions</t>
  </si>
  <si>
    <t>Time wo review</t>
  </si>
  <si>
    <t>Score</t>
  </si>
  <si>
    <t>Mistakes</t>
  </si>
  <si>
    <t>Algebra</t>
  </si>
  <si>
    <t>Arithmetic</t>
  </si>
  <si>
    <t>Geometry</t>
  </si>
  <si>
    <t>Data Analysis</t>
  </si>
  <si>
    <t># changed correctly w review</t>
  </si>
  <si>
    <t>(começou  The Reluctant Heroes e Fanfare of the Brave)</t>
  </si>
  <si>
    <t>Practice Set 2</t>
  </si>
  <si>
    <t>Practice Set 3</t>
  </si>
  <si>
    <t>Could I have corrected w review?</t>
  </si>
  <si>
    <t>maybe and yes</t>
  </si>
  <si>
    <t>maybe and maybe</t>
  </si>
  <si>
    <t>https://profiles.stanford.edu/david-beach</t>
  </si>
  <si>
    <t>https://me.stanford.edu/people/sean-follmer</t>
  </si>
  <si>
    <t>https://me.stanford.edu/people/david-kelley</t>
  </si>
  <si>
    <t>https://me.stanford.edu/people/larry-leifer</t>
  </si>
  <si>
    <t>https://me.stanford.edu/people/adrian-lew</t>
  </si>
  <si>
    <t>Math Drill 1</t>
  </si>
  <si>
    <t>Harvard</t>
  </si>
  <si>
    <t>TU Delft</t>
  </si>
  <si>
    <t>Berkeley</t>
  </si>
  <si>
    <t>David Beach</t>
  </si>
  <si>
    <t>Sean Follmer</t>
  </si>
  <si>
    <t>David Kelley</t>
  </si>
  <si>
    <t>Larry Leifer</t>
  </si>
  <si>
    <t>Mark Cutkosky</t>
  </si>
  <si>
    <t>Adrian Lew</t>
  </si>
  <si>
    <t>James L. Adams</t>
  </si>
  <si>
    <t>https://profiles.stanford.edu/james-adams?tab=publications</t>
  </si>
  <si>
    <t>https://profiles.stanford.edu/mark-cutkosky?tab=publications</t>
  </si>
  <si>
    <t>Daniel DeBra</t>
  </si>
  <si>
    <t>https://profiles.stanford.edu/daniel-debra?tab=bio</t>
  </si>
  <si>
    <t>Friedrich Prinz</t>
  </si>
  <si>
    <t>https://profiles.stanford.edu/friedrich-prinz?tab=bio</t>
  </si>
  <si>
    <t>Bernard Roth</t>
  </si>
  <si>
    <t>https://profiles.stanford.edu/bernard-roth?tab=publications</t>
  </si>
  <si>
    <t>Ken Waldron</t>
  </si>
  <si>
    <t>https://profiles.stanford.edu/ken-waldron?tab=bio</t>
  </si>
  <si>
    <t>Takes Physics bachelors</t>
  </si>
  <si>
    <t>GaTech</t>
  </si>
  <si>
    <t>Mechanical Engineering</t>
  </si>
  <si>
    <t>Aerospace Engineering</t>
  </si>
  <si>
    <t>Strong in Design</t>
  </si>
  <si>
    <t>Strong in Astronautics</t>
  </si>
  <si>
    <t>https://engineering.purdue.edu/ME/People/ptProfile?resource_id=12331</t>
  </si>
  <si>
    <t>Karthik Ramani</t>
  </si>
  <si>
    <t>Jitesh Panchal</t>
  </si>
  <si>
    <t>https://engineering.purdue.edu/ME/People/ptProfile?resource_id=80194</t>
  </si>
  <si>
    <t>https://engineering.purdue.edu/ME/People/ptProfile?resource_id=23824</t>
  </si>
  <si>
    <t>Raymond J. Cipra</t>
  </si>
  <si>
    <t>Only MSc</t>
  </si>
  <si>
    <t>Allison Anderson</t>
  </si>
  <si>
    <t>https://www.colorado.edu/faculty/anderson/</t>
  </si>
  <si>
    <t>apanders@colorado.edu</t>
  </si>
  <si>
    <t>James A. Nabity</t>
  </si>
  <si>
    <t>klaus@colorado.edu</t>
  </si>
  <si>
    <t>http://spot.colorado.edu/~klaus</t>
  </si>
  <si>
    <t>James.Nabity@colorado.edu</t>
  </si>
  <si>
    <t>David Klaus</t>
  </si>
  <si>
    <t>https://www.colorado.edu/aerospace/james-nabity</t>
  </si>
  <si>
    <t>David Robert Wallace</t>
  </si>
  <si>
    <t>http://meche.mit.edu/sites/default/files/cv/drwallac_CV.pdf</t>
  </si>
  <si>
    <t>cduhart@mit.edu</t>
  </si>
  <si>
    <t>CULPEPPER@MIT.EDU</t>
  </si>
  <si>
    <t>https://lmp.mit.edu/people/martin-culpepper</t>
  </si>
  <si>
    <t>Martin Culpepper</t>
  </si>
  <si>
    <t>John Hart</t>
  </si>
  <si>
    <t>http://meche.mit.edu/people/faculty/ajhart@mit.edu</t>
  </si>
  <si>
    <t>ajhart@mit.edu</t>
  </si>
  <si>
    <t>Stefanie Mueller</t>
  </si>
  <si>
    <t>mueller_@mit.edu</t>
  </si>
  <si>
    <t>http://meche.mit.edu/people/faculty/mueller_@mit.edu</t>
  </si>
  <si>
    <t>http://meche.mit.edu/people/faculty/Seering@MIT.edu</t>
  </si>
  <si>
    <t>Warren Seering</t>
  </si>
  <si>
    <t>Seering@MIT.edu</t>
  </si>
  <si>
    <t>Maria Yang</t>
  </si>
  <si>
    <t>http://meche.mit.edu/people/faculty/MCYANG@MIT.EDU</t>
  </si>
  <si>
    <t>MCYANG@MIT.EDU</t>
  </si>
  <si>
    <t>mechanical design, product development, tangible and wearable devices, prototyping, robotic systems, 3D printing, customizable products, computer aided design</t>
  </si>
  <si>
    <t>https://me.berkeley.edu/people/andy-dong/</t>
  </si>
  <si>
    <t>Andy Dong</t>
  </si>
  <si>
    <t>Sara McMains</t>
  </si>
  <si>
    <t>https://mcmains.me.berkeley.edu/res.html</t>
  </si>
  <si>
    <t>https://best.berkeley.edu/best-director-alice-m-agogino/</t>
  </si>
  <si>
    <t>Alice Agogino</t>
  </si>
  <si>
    <t>https://me.berkeley.edu/people/homayoon-kazerooni/</t>
  </si>
  <si>
    <t>Homayoon Kazerooni</t>
  </si>
  <si>
    <t>Website information</t>
  </si>
  <si>
    <t>Panos Papalambros</t>
  </si>
  <si>
    <t>https://me.engin.umich.edu/people/faculty/panos-papalambros</t>
  </si>
  <si>
    <t>Kazuhiro Saitou</t>
  </si>
  <si>
    <t>http://www-personal.umich.edu/~kazu/group-members.html</t>
  </si>
  <si>
    <t>University of Houston</t>
  </si>
  <si>
    <t>Houston</t>
  </si>
  <si>
    <t>Online transcripts?</t>
  </si>
  <si>
    <t>yes, official</t>
  </si>
  <si>
    <t>yes, unofficial</t>
  </si>
  <si>
    <t>yes, either</t>
  </si>
  <si>
    <t>https://gradapply.mit.edu/aeroastro/apply/login/</t>
  </si>
  <si>
    <t>https://gradapply.purdue.edu/account/login?r=https%3a%2f%2fgradapply.purdue.edu%2fapply%2faca</t>
  </si>
  <si>
    <t>https://www.applyweb.com/stanford/index.ftl</t>
  </si>
  <si>
    <t xml:space="preserve">Please give your reasons for wishing to do graduate work in the field you have chosen. Prepare your statement of objectives and goals in whatever form clearly presents your views. Include as far as you can, your particular interests, be they experimental, theoretical, or issue oriented, and show how your background and MIT's programs support these interests. The statement could be much like a proposal for graduate studies, in the more specific context of your professional objectives. You should set forth the issues and problems you wish to address. Explain your long-term professional goals. The Admissions Committee will welcome any factors you wish to bring to its attention concerning your academic and work experience to date.
</t>
  </si>
  <si>
    <t>-</t>
  </si>
  <si>
    <t>https://rackham.umich.edu/admissions/applying/</t>
  </si>
  <si>
    <t>Please describe your previous academic work in your proposed field of study and include a personal statement regarding your goals for graduate study and a professional career. Please also describe any relevant research experience and what you have learned from it, and other educational and life experiences that you feel are important and relevant. If you have specific interests in your proposed field of study or are interested in working with any particular faculty members, please tell us about them.</t>
  </si>
  <si>
    <t>The Statement of Purpose should describe succinctly your reasons for applying to the proposed program at Stanford, your preparation for this field of study, research interests, future career plans, and other aspects of your background and interests which may aid the admissions committee in evaluating your aptitude and motivation for graduate study. The Statement of Purpose should not exceed two pages.</t>
  </si>
  <si>
    <t>David Cappelleri</t>
  </si>
  <si>
    <t>Table of costs</t>
  </si>
  <si>
    <t>Colorado</t>
  </si>
  <si>
    <t>Application Fee (USD)</t>
  </si>
  <si>
    <t>Application Fee (R$)</t>
  </si>
  <si>
    <t>Tests</t>
  </si>
  <si>
    <t>Transcript mail (R$)</t>
  </si>
  <si>
    <t>Fee (R$)</t>
  </si>
  <si>
    <t>Total (R$)</t>
  </si>
  <si>
    <t>Translation of degree (R$)</t>
  </si>
  <si>
    <t>Princeton</t>
  </si>
  <si>
    <t>Cornell</t>
  </si>
  <si>
    <t>Research area 1</t>
  </si>
  <si>
    <t>Research area 2</t>
  </si>
  <si>
    <t>Research area 3</t>
  </si>
  <si>
    <t>Aerospace Computational Engineering</t>
  </si>
  <si>
    <t>Space Systems Engineering</t>
  </si>
  <si>
    <t>Space Propulsion</t>
  </si>
  <si>
    <t>Space Technology</t>
  </si>
  <si>
    <t>Computational and Theoretical Mechanics</t>
  </si>
  <si>
    <t>Computational Engineering</t>
  </si>
  <si>
    <t>Distributed Space Systems</t>
  </si>
  <si>
    <t>EXtreme Environment Microsystems</t>
  </si>
  <si>
    <t>Astrodynamics &amp; Satellite Navigation Systems</t>
  </si>
  <si>
    <t>Bioastronautics</t>
  </si>
  <si>
    <t>Fluids, Structures and Materials</t>
  </si>
  <si>
    <t>Astrodynamics and Space Applications</t>
  </si>
  <si>
    <t>Aerospace Systems</t>
  </si>
  <si>
    <t>Computational Engineering  </t>
  </si>
  <si>
    <t>Orbital Mechanics</t>
  </si>
  <si>
    <t>Center for Space Research (CSR)</t>
  </si>
  <si>
    <t>SPACE SYSTEMS</t>
  </si>
  <si>
    <t>ASTRODYNAMICS</t>
  </si>
  <si>
    <t>AEROSPACE MATERIALS</t>
  </si>
  <si>
    <t>Systems Design &amp; Optimization</t>
  </si>
  <si>
    <t>Applied and Computational Math</t>
  </si>
  <si>
    <t>Computational Science, Engineering, and Mathematics</t>
  </si>
  <si>
    <t>Complex Systems</t>
  </si>
  <si>
    <t>(Aerospace) Computation</t>
  </si>
  <si>
    <t>Design Science</t>
  </si>
  <si>
    <t>CAE and Design</t>
  </si>
  <si>
    <t>DESIGN AND CAE</t>
  </si>
  <si>
    <t>Groups and Dynamics</t>
  </si>
  <si>
    <t> Systems Engineering, Architecture and Knowledge</t>
  </si>
  <si>
    <t>Ergodic Theory and Dynamical Systems</t>
  </si>
  <si>
    <t>Control, Robotics and Dynamical Systems</t>
  </si>
  <si>
    <t>Optimization (including linear and nonlinear programming and control theory)</t>
  </si>
  <si>
    <t>Differential Equations and Dynamical Systems</t>
  </si>
  <si>
    <t>Space Science and Engineering</t>
  </si>
  <si>
    <t>Theoretical and Applied Mechanics</t>
  </si>
  <si>
    <t>Nonlinear Dynamics, Chaos and Complex Systems</t>
  </si>
  <si>
    <t>Planetary Surfaces and Spacecraft Lab</t>
  </si>
  <si>
    <t>Structures and materials</t>
  </si>
  <si>
    <t>Computational mechanics</t>
  </si>
  <si>
    <t>Design, fabrication, and rapid prototyping support</t>
  </si>
  <si>
    <t>Applied Mathematics</t>
  </si>
  <si>
    <t>Design</t>
  </si>
  <si>
    <t>Dynamics</t>
  </si>
  <si>
    <t>MEMS and Nano</t>
  </si>
  <si>
    <t>Space Flight</t>
  </si>
  <si>
    <t>Toronto</t>
  </si>
  <si>
    <t>Spacecraft Dynamics/Control and Microsatellites</t>
  </si>
  <si>
    <t>Space Robotics</t>
  </si>
  <si>
    <t>Dynamic Systems</t>
  </si>
  <si>
    <t>3D CAD, Virtual Reality and Augmented Reality</t>
  </si>
  <si>
    <t>Robotics &amp; Cyber-Physical Systems</t>
  </si>
  <si>
    <t>North Carolina State University</t>
  </si>
  <si>
    <t xml:space="preserve">Space Flight Lab </t>
  </si>
  <si>
    <t>Engineering Mechanics &amp; Space Systems Lab</t>
  </si>
  <si>
    <t xml:space="preserve">System Design Optimization Lab </t>
  </si>
  <si>
    <t>McGill University</t>
  </si>
  <si>
    <t>Applied Dynamics Group</t>
  </si>
  <si>
    <t>Space Flight Dynamics</t>
  </si>
  <si>
    <t>System Optimization</t>
  </si>
  <si>
    <t>schools get results</t>
  </si>
  <si>
    <t>time to get results</t>
  </si>
  <si>
    <t>date</t>
  </si>
  <si>
    <t>https://applygrad.ncsu.edu/apply/</t>
  </si>
  <si>
    <t>https://www.mcgill.ca/uapply</t>
  </si>
  <si>
    <t>http://engineeringcas.liaisoncas.org/apply/</t>
  </si>
  <si>
    <t>B887 (TOEFL)
4119 (GRE later)</t>
  </si>
  <si>
    <t>2098/69 (TOEFL)
2098/1699 (GRE)</t>
  </si>
  <si>
    <t xml:space="preserve">https://test-graduate-school.pantheonsite.io/admissions/apply/ </t>
  </si>
  <si>
    <t>5248/63 (TOEFL)
R5248/1601 (GRE)</t>
  </si>
  <si>
    <t>Letters?</t>
  </si>
  <si>
    <t>Scores?</t>
  </si>
  <si>
    <t>SOP?</t>
  </si>
  <si>
    <t>0982 (TOEFL)</t>
  </si>
  <si>
    <t>https://apply.sgs.utoronto.ca/</t>
  </si>
  <si>
    <t xml:space="preserve">www.applyweb.com/gatechg/ </t>
  </si>
  <si>
    <t>0935/00 (TOEFL)</t>
  </si>
  <si>
    <t>4841 (TOEFL)</t>
  </si>
  <si>
    <t>5814 (TOEFL)
5814 (GRE)</t>
  </si>
  <si>
    <t>5859 (TOEFL)
5859 (GRE)</t>
  </si>
  <si>
    <t>Scifacturing</t>
  </si>
  <si>
    <t>Space systems Lab</t>
  </si>
  <si>
    <t>Program</t>
  </si>
  <si>
    <t>University</t>
  </si>
  <si>
    <t>Theoretical &amp; Applied Mechanics</t>
  </si>
  <si>
    <t>Research Area(s)</t>
  </si>
  <si>
    <t>Professor(s)</t>
  </si>
  <si>
    <t>MSc or PhD?</t>
  </si>
  <si>
    <t>MSc</t>
  </si>
  <si>
    <t>PhD</t>
  </si>
  <si>
    <t>MASc</t>
  </si>
  <si>
    <t>Project(s)</t>
  </si>
  <si>
    <t>Advanced Aerospace Structures Laboratory
Computational Modelling and Design Optimization Under Uncertainty Laboratory</t>
  </si>
  <si>
    <t>Topology optimization
Hybrid polymer-nanometal structures
Numerical methods for robust design optimization and uncertainty analysis
Multiagent Autonomous Excavation</t>
  </si>
  <si>
    <t>Structures, Design, and Optimization Laboratories
Robotics Laboratories
Space Systems Engineering Laboratories
SPACE ROBOTICS GROUP</t>
  </si>
  <si>
    <t>Craig Steeves
Prasanth Nair
Gabriele M.T. D'Eleuterio</t>
  </si>
  <si>
    <t>Astrodynamics &amp; Satellite Navigation Systems (ASN)
 Aerospace Mechanics Research Center</t>
  </si>
  <si>
    <t>Bosanac Group
Computational Mechanics and Geometry Laboratory
Design Optimization of Multi-Physics Problems</t>
  </si>
  <si>
    <t>Trajectory Construction within Multi-Body Systems via Roadmap Generation
Rapid Trajectory Construction for Spacecraft within Multi-Body Systems
Multi-Objective Multi-Spacecraft Interplanetary Global Trajectory Optimization (courtesy of Sean Napier)
A Rapid and Efficient Isogeometric Design Space Exploration Framework with Application to Structural Mechanics</t>
  </si>
  <si>
    <t>Ithaca, NY</t>
  </si>
  <si>
    <t>Boston, MA</t>
  </si>
  <si>
    <t>Boulder, CO</t>
  </si>
  <si>
    <t>Dynamics &amp; Space Mechanics
Solid Mechanics</t>
  </si>
  <si>
    <t>Mason Peck
Timothy Sands
Joseph Burns</t>
  </si>
  <si>
    <t>Comments</t>
  </si>
  <si>
    <t>Michael Kokkolaras
Applied Dynamics Group</t>
  </si>
  <si>
    <t>Additive Design and Manufacturing Lab
Systems Optimization Lab
Applied Dynamics Group
Space Flight Dynamics Lab</t>
  </si>
  <si>
    <t>Montreal</t>
  </si>
  <si>
    <t>Design &amp; Manufacturing
Dynamics &amp; Control</t>
  </si>
  <si>
    <t>Industry 4.0
Additive Manufacturing Technologies
Computational and multidisciplinary design optimization
Blackbox and derivative-free optimization for simulation-based engineering design
Artificial Intelligence Aided Aircraft Design and Optimization
Multibody systems, contact and analytical mechanics
Space Elevator
Spacecraft motion in the vicinity of asteroids
Dynamics of tethered space systems</t>
  </si>
  <si>
    <t>Willcox Research Group
Engineering Systems Laboratory</t>
  </si>
  <si>
    <t>Karen E. Willcox
Olivier de Weck
Edward Crawley</t>
  </si>
  <si>
    <t>Florida Tech</t>
  </si>
  <si>
    <t>UFL</t>
  </si>
  <si>
    <t>Dynamics, Vibrations, Controls, and System Design</t>
  </si>
  <si>
    <t>Exploring System Evolution and Change Management of System Architectures
Exploring the Design Challenges of Market Systems and Product Customization
Transforming Planetary Rovers
Tumbleweed Dynamics
Electric Sail and SWIFT modeling</t>
  </si>
  <si>
    <t>Raleigh, NC</t>
  </si>
  <si>
    <t>System Design Optimization Lab 
Engineering Mechanics &amp; Space Systems Lab 
Space Flight Lab 
Dr. Cheryl Xu Research Group</t>
  </si>
  <si>
    <t>Scott Ferguson
Mazzoleni
Jeffrey W Eischen
Cheryl Xu</t>
  </si>
  <si>
    <t>Space Systems Design Lab
Space Systems Optimization Group</t>
  </si>
  <si>
    <t>Koki Ho
Joseph H. Saleh
 John Dec</t>
  </si>
  <si>
    <t>Atlanta, GA</t>
  </si>
  <si>
    <t>Time-Expanded Space Logistics Network Modeling and Optimization for On-Orbit Servicing, Assembly, and Manufacturing
Next Space Technologies for Exploration Partnerships – 2 (NextSTEP-2), Power and Propulsion Element (PPE) Study
Integrated Architecture Trade Studies on ISRU Technologies for Human Space Exploration
Transportation Network Design Optimization for Cis-Lunar Space Economy
TIME-EXPANDED SPACE LOGISTICS NETWORK MODELING AND OPTIMIZATION FOR ON-ORBIT SERVICING, ASSEMBLY, AND MANUFACTURING
VERNE:VERTICAL ENTRY ROBOT FOR NAVIGATING EUROPA
LUNAR FLASHLIGHT PROPULSION SYSTEM</t>
  </si>
  <si>
    <t xml:space="preserve">Spacecraft Design Laboratory
Space Systems Simulation Laboratory
Aerospace Structures and Materials Laboratory
Nonlinear Systems Laboratory
Aerospace and Ocean Engineering Machine Shop
Graduate Computational Laboratory
Advanced STRuctures and Optimization (ASTRO) Lab </t>
  </si>
  <si>
    <t>Mayuresh Patil
Pınar Acar</t>
  </si>
  <si>
    <t xml:space="preserve"> Multi-Scale Computational Modeling with Reduced Order Mathematical Algorithms
Uncertainty Quantification and Multi-Scale Optimization under Uncertainty
MatVLEARN, A Virtual Research, Education and Learning Environment for Metallic Structures</t>
  </si>
  <si>
    <t>Computational mechanics
Design, fabrication, and rapid prototyping support</t>
  </si>
  <si>
    <t>Managing multiple sources of information in the design of multidisciplinary systems
DiaMonD: An Integrated Multifaceted Approach to Mathematics at the Interfaces of Data, Models, and Decisions
QUANTUM: Inference, Simulation, and Optimization of Complex Systems Under Uncertainty
HabNet and SpaceNet: Interplanetary Supply Chain
Integrated Vehicle and Mission Design</t>
  </si>
  <si>
    <t>Blacksburg, VA</t>
  </si>
  <si>
    <t>Maryland, MD</t>
  </si>
  <si>
    <t>Flight Dynamics &amp; Control
Space Systems</t>
  </si>
  <si>
    <t>Space Systems Laboratory
Planetary Surfaces and Spacecraft Lab</t>
  </si>
  <si>
    <t>David Akin
Mary Bowden
Brent Barbee (?)
Christine Hartzell
Andrew Becnel</t>
  </si>
  <si>
    <t>Partial gravity simulation
Advanced research/simulation suit
NASA’s astrobiology project (ASTEP)
Cohesion Measurements via Electrostatic Dust Lofting
Dust Motion on Bennu
Smart composite material systems for occupant protection and wearable augmentation
Advanced manufacturing of functionalized materials and structures</t>
  </si>
  <si>
    <t>Dynamics &amp; Control
Systems &amp; Design</t>
  </si>
  <si>
    <t>Pressure Suit
Thermal Modeling of LCVG
Artificial Gravity
Human Systems Integration
Design and Optimization of Space System Architectures: Applying and Extracting Lessons Learned
Human-machine collaborative feature extraction for engineering design
Immersive and Intuitive Data Environments</t>
  </si>
  <si>
    <t>Aerospace Human Systems Laboratory
Systems Engineering, Architecture and Knowledge (SEAK) Lab
Multifunctional Materials and Aerospace Structures Optimization (M2AESTRO) Lab</t>
  </si>
  <si>
    <t>Astrodynamics and Space Applications
Aerospace Systems</t>
  </si>
  <si>
    <t>Center for Integrated Systems in Aerospace 
Multi-Body Dynamics Group
Space Flight Projects Laboratory (SFPL)</t>
  </si>
  <si>
    <t>Modeling Architectures and Parametrization for Spacecraft
Advanced Hypersonics Technology
Hypersonic Vehicle Design &amp; Dependency Analysis
Autonomy for Hypersonics
Dynamical systems approach to trajectory design
Architectures in the Sun-Earth-Moon system
Topology identification and characterization
Application of dynamical systems theory to mission design
Interplanetary missions and transfer trajectory design
Affordable Transport to the Moon
Spacecraft Formation - Design and Control</t>
  </si>
  <si>
    <t>West Lafayatte, IN</t>
  </si>
  <si>
    <t>Multidisciplinary Computational Aerosciences</t>
  </si>
  <si>
    <t>Aerospace Design Lab</t>
  </si>
  <si>
    <t>Multidisciplinary Design, Analysis and Optimization (MDAO)</t>
  </si>
  <si>
    <t>Pasadena, CA</t>
  </si>
  <si>
    <t>SPACE TRAJECTORY COMPUTATION LAB
Center for Space Research
Computational Astronautical Sciences and Technologies (CAST)</t>
  </si>
  <si>
    <t>M3: Multidisciplinary design with Multi-fidelity, Multi-information source methods
Data, Models, Decisions — Multifaceted Mathematics
AEOLUS: Advances in Experimental Design, Optimization and Learning for Uncertain Complex System</t>
  </si>
  <si>
    <t>Computational Science and Engineering
Computational and Applied Mathematics</t>
  </si>
  <si>
    <t>Applied Science &amp; Technology</t>
  </si>
  <si>
    <t>MOVING INTERFACES AND BOUNDARIES
Computational Solid Mechanics Lab
Mathematics Group</t>
  </si>
  <si>
    <t>J.A. SETHIAN
Panayiotis Papadopoulos
Jon Wilkening</t>
  </si>
  <si>
    <t>Optimal Design
Dynamics of pseudo-rigid bodies
Computational contact mechanics
Mathematical and Algorithmic Methodologies for Computing Multi-phase Multiphysics: Industrial Foams, Materials, Manufacturing, and Cell Mechanics
Long-time Dynamics and Optimization of Nonlinear PDE</t>
  </si>
  <si>
    <t>Berkeley, CA</t>
  </si>
  <si>
    <t>Houston, TX</t>
  </si>
  <si>
    <t>Send email to megrad@uh.edu  with website. Ask for admission to Master of Science in Space Architecture program.</t>
  </si>
  <si>
    <t>Space Architecture &amp; Aerospace Engineering</t>
  </si>
  <si>
    <t>Astrodynamics
Controls, Dynamical systems and Estimation
Space Systems</t>
  </si>
  <si>
    <t>Urbana-Champaign, IL</t>
  </si>
  <si>
    <t>Applications of machine learning to space exploration systems problems
Utilization of Magnetohydrodynamics for Trajectory Control to Land High-Mass Payloads on Mars
Autonomous Aerobraking Technology Development
Utilization of Self-Healing Materials in Thermal Protection System Applications
Investigation of a closed-form optimal VSI thrust program for a spacecraft trajectory in an arbitrary gravitational field
Optimal Low-Thrust Trajectories Using Stable Manifolds</t>
  </si>
  <si>
    <t>Putnam Research Group
Fields CQAM</t>
  </si>
  <si>
    <t>Space Technology
Computational Mechanics</t>
  </si>
  <si>
    <t>Space Structures Lab
Aerospace Robotics and Control at Caltech</t>
  </si>
  <si>
    <t>Sergio Pellegrino
Soon-Jo Chung</t>
  </si>
  <si>
    <t>Dynamics &amp; Stability
Constitutive Models
Large Constellations and Formations for Exploring Interstellar Objects and Long-Period Comets
Convex program for stochastic nonlinear dynamics</t>
  </si>
  <si>
    <t>Los Angeles, CA</t>
  </si>
  <si>
    <t>Advanced Materials</t>
  </si>
  <si>
    <t>SciFacturing Laboratory
Structures-Computer interaction</t>
  </si>
  <si>
    <t xml:space="preserve">Xiaochun Li 
 Khalid Jawed   </t>
  </si>
  <si>
    <t>GRIDSHELLS
Scalable Nanomanufacturing
Additive Manufacturing</t>
  </si>
  <si>
    <t>Applied Math</t>
  </si>
  <si>
    <t>Diogo =&gt; fez pesquisa com a Natasha
Daniel-scheeres</t>
  </si>
  <si>
    <r>
      <t xml:space="preserve">Bonnie Dunbar
Dani Selva
Darren Hartl
</t>
    </r>
    <r>
      <rPr>
        <sz val="13"/>
        <color indexed="21"/>
        <rFont val="Kokila"/>
        <family val="2"/>
      </rPr>
      <t>Daniele Mortari</t>
    </r>
  </si>
  <si>
    <r>
      <rPr>
        <sz val="11"/>
        <color indexed="21"/>
        <rFont val="Kokila"/>
        <family val="2"/>
      </rPr>
      <t>Natasha Bosanac</t>
    </r>
    <r>
      <rPr>
        <sz val="11"/>
        <color indexed="12"/>
        <rFont val="Kokila"/>
        <family val="2"/>
      </rPr>
      <t xml:space="preserve">
Jay McMahon
John A. Evans
Kurt Maute</t>
    </r>
  </si>
  <si>
    <r>
      <t xml:space="preserve">Yaoyao Fiona Zhao
Michael Kokkolaras
Jozsef Kovecses
</t>
    </r>
    <r>
      <rPr>
        <sz val="11"/>
        <color indexed="21"/>
        <rFont val="Kokila"/>
        <family val="2"/>
      </rPr>
      <t>Arun K Misra</t>
    </r>
  </si>
  <si>
    <r>
      <t xml:space="preserve">Daniel Delaurentis
</t>
    </r>
    <r>
      <rPr>
        <sz val="13"/>
        <color indexed="21"/>
        <rFont val="Kokila"/>
        <family val="2"/>
      </rPr>
      <t>Kathleen Howell</t>
    </r>
    <r>
      <rPr>
        <sz val="13"/>
        <color indexed="12"/>
        <rFont val="Kokila"/>
        <family val="2"/>
      </rPr>
      <t xml:space="preserve">
</t>
    </r>
    <r>
      <rPr>
        <sz val="13"/>
        <color indexed="21"/>
        <rFont val="Kokila"/>
        <family val="2"/>
      </rPr>
      <t>David Spencer</t>
    </r>
  </si>
  <si>
    <r>
      <rPr>
        <sz val="13"/>
        <color indexed="21"/>
        <rFont val="Kokila"/>
        <family val="2"/>
      </rPr>
      <t>Ryan Russell
Moriba K. Jah</t>
    </r>
    <r>
      <rPr>
        <sz val="13"/>
        <color indexed="12"/>
        <rFont val="Kokila"/>
        <family val="2"/>
      </rPr>
      <t xml:space="preserve">
Karen Willcox</t>
    </r>
  </si>
  <si>
    <r>
      <t xml:space="preserve">Michael Lembeck
Zachary Putnam
</t>
    </r>
    <r>
      <rPr>
        <sz val="13"/>
        <color indexed="21"/>
        <rFont val="Kokila"/>
        <family val="2"/>
      </rPr>
      <t>John E. Prussing
Bruce Conway</t>
    </r>
    <r>
      <rPr>
        <sz val="13"/>
        <color indexed="12"/>
        <rFont val="Kokila"/>
        <family val="2"/>
      </rPr>
      <t xml:space="preserve">
Alexander Ghosh</t>
    </r>
  </si>
  <si>
    <t>TUM</t>
  </si>
  <si>
    <t>Glasgow</t>
  </si>
  <si>
    <t>N. Jeremy Kasdin</t>
  </si>
  <si>
    <t>High Contrast Imaging Lab</t>
  </si>
  <si>
    <t>Ann Arbor, MI</t>
  </si>
  <si>
    <t>Princeton, NJ</t>
  </si>
  <si>
    <t>Delft, Netherlands</t>
  </si>
  <si>
    <t>Munique, Germany</t>
  </si>
  <si>
    <t>Glasgow, Scotland</t>
  </si>
  <si>
    <t>Gainesville, FL</t>
  </si>
  <si>
    <t xml:space="preserve"> Melbourne, FL</t>
  </si>
  <si>
    <t>Dynamics, Systems and Control
Solid Mechanics, Design and Manufacturing</t>
  </si>
  <si>
    <t>Yong Huang
Youping Chen
Riccardo Bevilacqua</t>
  </si>
  <si>
    <t>Additive manufacturing: process development, modeling, and applications
Theoretical and computational mechanics and/or heat transfer
Spacecraft tracking in different orbital regimes
Spacecraft motion estimation for space situational awareness</t>
  </si>
  <si>
    <t>Advanced Manufacturing and System Integration Laboratory
Atomistic and Multiscale Mechanics Laboratory
ADvanced Autonomous MUltiple Spacecraft laboratory</t>
  </si>
  <si>
    <t>Astrodynamics
Trajectory and mission design organization</t>
  </si>
  <si>
    <t>Aerospace Structures Laboratory
Aldrin Space Institute</t>
  </si>
  <si>
    <t>David Fleming
Samuel Durrance</t>
  </si>
  <si>
    <t>Design of a Collapsible Liquid Oxygen Storage Vessel for Mars
Finite Element Simulation of Delamination with Application to Crashworthy Design
Lunar dust physics
Radiation damage</t>
  </si>
  <si>
    <t>TU Delft Astrodynamics Toolbox</t>
  </si>
  <si>
    <t>Astrodynamics and Space Missions:
Planetary Exploration
Space Propulsion, Ascent and Re-entry Trajectories</t>
  </si>
  <si>
    <t>M.J. Heiligers
E. Mooij
R. Noomen</t>
  </si>
  <si>
    <t>End-To-End Trajectory Design for a Solar-Sail-Only Pole-Sitter at Venus, Earth, and Mars
Low-Thrust Real-Time Guidance Algorithm for Proximity Operations about an Asteroid
Aerocapture Mission Analysis
System design of LUMIO: A CubeSat at Earth-Moon L2 for observing lunar meteoroid impacts
Road map to L4/L5 with a solar sail</t>
  </si>
  <si>
    <t>Austin, TX</t>
  </si>
  <si>
    <t>Space and Exploration Technology</t>
  </si>
  <si>
    <t>Lab(s)/Group(s)</t>
  </si>
  <si>
    <t>Design of orbits in proximity of asteroids
Economics of asteroid exploitation
Coupled trajectory and economic analysis of Near Earth Asteroid resources
Dynamics of an orbital siphon anchored to a rotating ellipsoidal asteroid for resource exploitation
In-orbit fabrication of large space structures using novel manufacturing technologies
A parametric study for the design of an optimized ultrasonic-percussive planetary drill tool
Fault Tolerant Algorithms for In-orbit Manufacture
Planetary science and exploration in the deep subsurface: results from the MINAR Program</t>
  </si>
  <si>
    <r>
      <t xml:space="preserve">Matteo Ceriotti
</t>
    </r>
    <r>
      <rPr>
        <sz val="13"/>
        <color indexed="21"/>
        <rFont val="Kokila"/>
        <family val="2"/>
      </rPr>
      <t>Colin McInnes</t>
    </r>
    <r>
      <rPr>
        <sz val="13"/>
        <color indexed="12"/>
        <rFont val="Kokila"/>
        <family val="2"/>
      </rPr>
      <t xml:space="preserve">
Kevin Worrall
Patrick G Harkness</t>
    </r>
  </si>
  <si>
    <t>Integrated Space and Exploration Technology (I-SET)
ESA Plume-Regolith Interaction Facility</t>
  </si>
  <si>
    <t>College Station, TX</t>
  </si>
  <si>
    <t>Ulrich Walter</t>
  </si>
</sst>
</file>

<file path=xl/styles.xml><?xml version="1.0" encoding="utf-8"?>
<styleSheet xmlns="http://schemas.openxmlformats.org/spreadsheetml/2006/main">
  <numFmts count="2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yyyy"/>
    <numFmt numFmtId="173" formatCode="0.0%"/>
    <numFmt numFmtId="174" formatCode="&quot;Sim&quot;;&quot;Sim&quot;;&quot;Não&quot;"/>
    <numFmt numFmtId="175" formatCode="&quot;Verdadeiro&quot;;&quot;Verdadeiro&quot;;&quot;Falso&quot;"/>
    <numFmt numFmtId="176" formatCode="&quot;Ativar&quot;;&quot;Ativar&quot;;&quot;Desativar&quot;"/>
    <numFmt numFmtId="177" formatCode="[$€-2]\ #,##0.00_);[Red]\([$€-2]\ #,##0.00\)"/>
    <numFmt numFmtId="178" formatCode="[$-409]dddd\,\ dd\ mmmm\,\ yyyy"/>
    <numFmt numFmtId="179" formatCode="[$-409]h:mm:ss\ AM/PM"/>
    <numFmt numFmtId="180" formatCode="mmm/yyyy"/>
    <numFmt numFmtId="181" formatCode="&quot;Ativado&quot;;&quot;Ativado&quot;;&quot;Desativado&quot;"/>
  </numFmts>
  <fonts count="88">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36"/>
      <name val="Verdana"/>
      <family val="2"/>
    </font>
    <font>
      <sz val="12"/>
      <name val="Times"/>
      <family val="0"/>
    </font>
    <font>
      <sz val="12"/>
      <color indexed="8"/>
      <name val="Verdana"/>
      <family val="2"/>
    </font>
    <font>
      <sz val="13"/>
      <color indexed="8"/>
      <name val="Arial"/>
      <family val="2"/>
    </font>
    <font>
      <sz val="8"/>
      <name val="Tahoma"/>
      <family val="2"/>
    </font>
    <font>
      <b/>
      <sz val="12"/>
      <name val="Sylfaen"/>
      <family val="1"/>
    </font>
    <font>
      <sz val="12"/>
      <name val="Sylfaen"/>
      <family val="1"/>
    </font>
    <font>
      <b/>
      <sz val="14"/>
      <name val="Sylfaen"/>
      <family val="1"/>
    </font>
    <font>
      <sz val="12"/>
      <name val="Verdana"/>
      <family val="2"/>
    </font>
    <font>
      <sz val="13"/>
      <name val="Sylfaen"/>
      <family val="1"/>
    </font>
    <font>
      <sz val="13"/>
      <name val="Verdana"/>
      <family val="2"/>
    </font>
    <font>
      <b/>
      <sz val="10"/>
      <color indexed="63"/>
      <name val="Arial"/>
      <family val="2"/>
    </font>
    <font>
      <sz val="11"/>
      <name val="Sylfaen"/>
      <family val="1"/>
    </font>
    <font>
      <sz val="11"/>
      <name val="Verdana"/>
      <family val="2"/>
    </font>
    <font>
      <sz val="16"/>
      <name val="Sylfaen"/>
      <family val="1"/>
    </font>
    <font>
      <sz val="20"/>
      <name val="Sylfaen"/>
      <family val="1"/>
    </font>
    <font>
      <b/>
      <sz val="16"/>
      <name val="Trebuchet MS"/>
      <family val="2"/>
    </font>
    <font>
      <sz val="11"/>
      <name val="Sakkal Majalla"/>
      <family val="0"/>
    </font>
    <font>
      <u val="single"/>
      <sz val="11"/>
      <color indexed="12"/>
      <name val="Kokila"/>
      <family val="2"/>
    </font>
    <font>
      <u val="single"/>
      <sz val="14"/>
      <color indexed="12"/>
      <name val="Kokila"/>
      <family val="2"/>
    </font>
    <font>
      <sz val="11"/>
      <color indexed="12"/>
      <name val="Kokila"/>
      <family val="2"/>
    </font>
    <font>
      <sz val="13"/>
      <color indexed="12"/>
      <name val="Kokila"/>
      <family val="2"/>
    </font>
    <font>
      <sz val="12"/>
      <name val="Merriweather"/>
      <family val="0"/>
    </font>
    <font>
      <sz val="10"/>
      <name val="Calibri"/>
      <family val="2"/>
    </font>
    <font>
      <sz val="10"/>
      <name val="Sylfaen"/>
      <family val="1"/>
    </font>
    <font>
      <sz val="13"/>
      <color indexed="21"/>
      <name val="Kokila"/>
      <family val="2"/>
    </font>
    <font>
      <sz val="11"/>
      <color indexed="21"/>
      <name val="Kokil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14"/>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2"/>
      <color indexed="10"/>
      <name val="Sylfaen"/>
      <family val="1"/>
    </font>
    <font>
      <b/>
      <sz val="13.5"/>
      <color indexed="23"/>
      <name val="Arial"/>
      <family val="2"/>
    </font>
    <font>
      <sz val="10"/>
      <color indexed="63"/>
      <name val="Arial"/>
      <family val="2"/>
    </font>
    <font>
      <sz val="12"/>
      <color indexed="21"/>
      <name val="Sylfaen"/>
      <family val="1"/>
    </font>
    <font>
      <sz val="14"/>
      <color indexed="63"/>
      <name val="Arial"/>
      <family val="2"/>
    </font>
    <font>
      <sz val="12"/>
      <color indexed="63"/>
      <name val="Arial"/>
      <family val="2"/>
    </font>
    <font>
      <sz val="11"/>
      <color indexed="63"/>
      <name val="Arial"/>
      <family val="2"/>
    </font>
    <font>
      <sz val="12"/>
      <color indexed="8"/>
      <name val="Sylfaen"/>
      <family val="1"/>
    </font>
    <font>
      <sz val="13"/>
      <color indexed="63"/>
      <name val="Arial"/>
      <family val="2"/>
    </font>
    <font>
      <sz val="9"/>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rgb="FFFF0000"/>
      <name val="Sylfaen"/>
      <family val="1"/>
    </font>
    <font>
      <b/>
      <sz val="13.5"/>
      <color rgb="FF666666"/>
      <name val="Arial"/>
      <family val="2"/>
    </font>
    <font>
      <sz val="10"/>
      <color rgb="FF212529"/>
      <name val="Arial"/>
      <family val="2"/>
    </font>
    <font>
      <sz val="12"/>
      <color rgb="FF00B050"/>
      <name val="Sylfaen"/>
      <family val="1"/>
    </font>
    <font>
      <sz val="14"/>
      <color rgb="FF333333"/>
      <name val="Arial"/>
      <family val="2"/>
    </font>
    <font>
      <sz val="12"/>
      <color rgb="FF333333"/>
      <name val="Arial"/>
      <family val="2"/>
    </font>
    <font>
      <sz val="11"/>
      <color rgb="FF333333"/>
      <name val="Arial"/>
      <family val="2"/>
    </font>
    <font>
      <sz val="12"/>
      <color theme="1"/>
      <name val="Sylfaen"/>
      <family val="1"/>
    </font>
    <font>
      <sz val="13"/>
      <color rgb="FF202020"/>
      <name val="Arial"/>
      <family val="2"/>
    </font>
    <font>
      <sz val="11"/>
      <color rgb="FF404041"/>
      <name val="Arial"/>
      <family val="2"/>
    </font>
    <font>
      <sz val="9"/>
      <color rgb="FF333333"/>
      <name val="Arial"/>
      <family val="2"/>
    </font>
    <font>
      <b/>
      <sz val="8"/>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0000"/>
        <bgColor indexed="64"/>
      </patternFill>
    </fill>
    <fill>
      <patternFill patternType="solid">
        <fgColor rgb="FF00B050"/>
        <bgColor indexed="64"/>
      </patternFill>
    </fill>
    <fill>
      <patternFill patternType="solid">
        <fgColor rgb="FFC0000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CCFF6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color indexed="63"/>
      </bottom>
    </border>
    <border>
      <left style="medium"/>
      <right style="thin"/>
      <top style="medium"/>
      <bottom>
        <color indexed="63"/>
      </bottom>
    </border>
    <border>
      <left style="medium">
        <color rgb="FFCCCCCC"/>
      </left>
      <right style="medium">
        <color rgb="FF000000"/>
      </right>
      <top style="medium">
        <color rgb="FF000000"/>
      </top>
      <bottom style="medium">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5"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7" fillId="32" borderId="0" applyNumberFormat="0" applyBorder="0" applyAlignment="0" applyProtection="0"/>
    <xf numFmtId="0" fontId="68" fillId="21" borderId="5" applyNumberFormat="0" applyAlignment="0" applyProtection="0"/>
    <xf numFmtId="169"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171" fontId="0" fillId="0" borderId="0" applyFont="0" applyFill="0" applyBorder="0" applyAlignment="0" applyProtection="0"/>
  </cellStyleXfs>
  <cellXfs count="107">
    <xf numFmtId="0" fontId="0" fillId="0" borderId="0" xfId="0" applyAlignment="1">
      <alignment/>
    </xf>
    <xf numFmtId="2" fontId="0" fillId="0" borderId="0" xfId="0" applyNumberFormat="1" applyAlignment="1">
      <alignment/>
    </xf>
    <xf numFmtId="0" fontId="0" fillId="0" borderId="0" xfId="0" applyFill="1" applyAlignment="1">
      <alignment/>
    </xf>
    <xf numFmtId="0" fontId="4" fillId="0" borderId="0" xfId="44" applyAlignment="1" applyProtection="1">
      <alignment/>
      <protection/>
    </xf>
    <xf numFmtId="14" fontId="0" fillId="0" borderId="0" xfId="0" applyNumberFormat="1" applyFill="1" applyAlignment="1">
      <alignment/>
    </xf>
    <xf numFmtId="0" fontId="7" fillId="0" borderId="0" xfId="0" applyFont="1" applyAlignment="1">
      <alignment/>
    </xf>
    <xf numFmtId="0" fontId="8" fillId="0" borderId="0" xfId="0" applyFont="1" applyAlignment="1">
      <alignment/>
    </xf>
    <xf numFmtId="0" fontId="0" fillId="0" borderId="0" xfId="0" applyNumberFormat="1" applyFill="1" applyAlignment="1">
      <alignment/>
    </xf>
    <xf numFmtId="0" fontId="11" fillId="0" borderId="0" xfId="0" applyFont="1" applyAlignment="1">
      <alignment/>
    </xf>
    <xf numFmtId="173" fontId="11" fillId="0" borderId="0" xfId="50" applyNumberFormat="1" applyFont="1" applyAlignment="1">
      <alignment/>
    </xf>
    <xf numFmtId="0" fontId="10" fillId="0" borderId="0" xfId="0" applyFont="1" applyAlignment="1">
      <alignment horizontal="center"/>
    </xf>
    <xf numFmtId="0" fontId="11" fillId="0" borderId="0" xfId="0" applyFont="1" applyAlignment="1">
      <alignment horizontal="center"/>
    </xf>
    <xf numFmtId="0" fontId="11" fillId="0" borderId="0" xfId="0" applyFont="1" applyFill="1" applyAlignment="1">
      <alignment horizontal="center"/>
    </xf>
    <xf numFmtId="173" fontId="11" fillId="0" borderId="0" xfId="50" applyNumberFormat="1" applyFont="1" applyAlignment="1">
      <alignment horizontal="center"/>
    </xf>
    <xf numFmtId="0" fontId="76" fillId="33" borderId="0" xfId="0" applyFont="1" applyFill="1" applyAlignment="1">
      <alignment horizontal="center"/>
    </xf>
    <xf numFmtId="0" fontId="11" fillId="34" borderId="0" xfId="0" applyFont="1" applyFill="1" applyAlignment="1">
      <alignment horizontal="center"/>
    </xf>
    <xf numFmtId="0" fontId="11" fillId="35" borderId="0" xfId="0" applyFont="1" applyFill="1" applyAlignment="1">
      <alignment horizontal="center"/>
    </xf>
    <xf numFmtId="0" fontId="11" fillId="36" borderId="0" xfId="0" applyFont="1" applyFill="1" applyAlignment="1">
      <alignment horizontal="center"/>
    </xf>
    <xf numFmtId="0" fontId="11" fillId="37" borderId="0" xfId="0" applyFont="1" applyFill="1" applyAlignment="1">
      <alignment horizontal="center"/>
    </xf>
    <xf numFmtId="0" fontId="11" fillId="33" borderId="0" xfId="0" applyFont="1" applyFill="1" applyAlignment="1">
      <alignment horizontal="center"/>
    </xf>
    <xf numFmtId="0" fontId="11" fillId="0" borderId="0" xfId="0" applyFont="1" applyAlignment="1">
      <alignment/>
    </xf>
    <xf numFmtId="0" fontId="12" fillId="0" borderId="0" xfId="0" applyFont="1" applyFill="1" applyAlignment="1">
      <alignment horizontal="center"/>
    </xf>
    <xf numFmtId="0" fontId="10" fillId="0" borderId="0" xfId="0" applyFont="1" applyFill="1" applyAlignment="1">
      <alignment horizontal="center"/>
    </xf>
    <xf numFmtId="0" fontId="13" fillId="0" borderId="0" xfId="0" applyFont="1" applyAlignment="1">
      <alignment/>
    </xf>
    <xf numFmtId="0" fontId="14" fillId="0" borderId="0" xfId="0" applyFont="1" applyAlignment="1">
      <alignment horizontal="center"/>
    </xf>
    <xf numFmtId="0" fontId="15" fillId="0" borderId="0" xfId="0" applyFont="1" applyAlignment="1">
      <alignment/>
    </xf>
    <xf numFmtId="0" fontId="11" fillId="0" borderId="0" xfId="0" applyFont="1" applyFill="1" applyAlignment="1">
      <alignment horizontal="right"/>
    </xf>
    <xf numFmtId="0" fontId="0" fillId="0" borderId="0" xfId="0" applyFont="1" applyAlignment="1">
      <alignment/>
    </xf>
    <xf numFmtId="0" fontId="4" fillId="0" borderId="0" xfId="44" applyFont="1" applyAlignment="1" applyProtection="1">
      <alignment/>
      <protection/>
    </xf>
    <xf numFmtId="0" fontId="1" fillId="0" borderId="0" xfId="0" applyFont="1" applyFill="1" applyAlignment="1">
      <alignment horizontal="center"/>
    </xf>
    <xf numFmtId="0" fontId="1" fillId="0" borderId="0" xfId="0" applyFont="1" applyFill="1" applyAlignment="1">
      <alignment horizontal="center"/>
    </xf>
    <xf numFmtId="0" fontId="77" fillId="0" borderId="0" xfId="0" applyFont="1" applyAlignment="1">
      <alignment wrapText="1"/>
    </xf>
    <xf numFmtId="0" fontId="4" fillId="0" borderId="0" xfId="44" applyFont="1" applyAlignment="1" applyProtection="1">
      <alignment horizontal="left" wrapText="1" indent="2"/>
      <protection/>
    </xf>
    <xf numFmtId="0" fontId="1" fillId="0" borderId="0" xfId="0" applyFont="1" applyFill="1" applyAlignment="1">
      <alignment horizontal="center"/>
    </xf>
    <xf numFmtId="0" fontId="4" fillId="0" borderId="0" xfId="44" applyFont="1" applyAlignment="1" applyProtection="1">
      <alignment wrapText="1"/>
      <protection/>
    </xf>
    <xf numFmtId="0" fontId="78" fillId="0" borderId="0" xfId="0" applyFont="1" applyAlignment="1">
      <alignment/>
    </xf>
    <xf numFmtId="0" fontId="4" fillId="0" borderId="0" xfId="44" applyFont="1" applyAlignment="1" applyProtection="1">
      <alignment horizontal="left" wrapText="1" indent="1"/>
      <protection/>
    </xf>
    <xf numFmtId="0" fontId="17" fillId="0" borderId="0" xfId="0" applyFont="1" applyFill="1" applyAlignment="1">
      <alignment horizontal="center"/>
    </xf>
    <xf numFmtId="0" fontId="17" fillId="0" borderId="0" xfId="0" applyFont="1" applyAlignment="1">
      <alignment wrapText="1"/>
    </xf>
    <xf numFmtId="0" fontId="18" fillId="0" borderId="0" xfId="0" applyFont="1" applyAlignment="1">
      <alignment/>
    </xf>
    <xf numFmtId="14" fontId="0" fillId="0" borderId="0" xfId="0" applyNumberFormat="1" applyAlignment="1">
      <alignment horizontal="center"/>
    </xf>
    <xf numFmtId="14" fontId="0" fillId="0" borderId="0" xfId="0" applyNumberFormat="1" applyFill="1" applyAlignment="1">
      <alignment horizontal="center"/>
    </xf>
    <xf numFmtId="0" fontId="79" fillId="0" borderId="0" xfId="0" applyFont="1" applyFill="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Font="1" applyAlignment="1">
      <alignment horizontal="center"/>
    </xf>
    <xf numFmtId="3" fontId="80" fillId="0" borderId="0" xfId="0" applyNumberFormat="1" applyFont="1" applyAlignment="1">
      <alignment/>
    </xf>
    <xf numFmtId="3" fontId="81" fillId="0" borderId="0" xfId="0" applyNumberFormat="1" applyFont="1" applyAlignment="1">
      <alignment/>
    </xf>
    <xf numFmtId="0" fontId="82" fillId="0" borderId="0" xfId="0" applyFont="1" applyAlignment="1">
      <alignment/>
    </xf>
    <xf numFmtId="0" fontId="17" fillId="0" borderId="0" xfId="0" applyFont="1" applyAlignment="1">
      <alignment horizontal="center" wrapText="1"/>
    </xf>
    <xf numFmtId="0" fontId="83" fillId="0" borderId="0" xfId="0" applyFont="1" applyFill="1" applyAlignment="1">
      <alignment horizontal="center"/>
    </xf>
    <xf numFmtId="0" fontId="19" fillId="0" borderId="0" xfId="0" applyFont="1" applyFill="1" applyAlignment="1">
      <alignment horizontal="center"/>
    </xf>
    <xf numFmtId="46" fontId="11" fillId="0" borderId="0" xfId="0" applyNumberFormat="1" applyFont="1" applyFill="1" applyAlignment="1">
      <alignment horizontal="center"/>
    </xf>
    <xf numFmtId="0" fontId="11" fillId="0" borderId="10" xfId="0" applyFont="1" applyBorder="1" applyAlignment="1">
      <alignment horizontal="center"/>
    </xf>
    <xf numFmtId="0" fontId="11" fillId="37" borderId="0" xfId="0" applyFont="1" applyFill="1" applyAlignment="1">
      <alignment/>
    </xf>
    <xf numFmtId="0" fontId="11" fillId="34" borderId="0" xfId="0" applyFont="1" applyFill="1" applyAlignment="1">
      <alignment/>
    </xf>
    <xf numFmtId="0" fontId="84" fillId="0" borderId="0" xfId="0" applyFont="1" applyAlignment="1">
      <alignment/>
    </xf>
    <xf numFmtId="0" fontId="85" fillId="0" borderId="0" xfId="0" applyFont="1" applyAlignment="1">
      <alignment/>
    </xf>
    <xf numFmtId="0" fontId="86" fillId="0" borderId="0" xfId="0" applyFont="1" applyAlignment="1">
      <alignment/>
    </xf>
    <xf numFmtId="0" fontId="20" fillId="0" borderId="0" xfId="0" applyFont="1" applyFill="1" applyAlignment="1">
      <alignment horizontal="center"/>
    </xf>
    <xf numFmtId="0" fontId="6" fillId="0" borderId="0" xfId="0" applyFont="1" applyAlignment="1">
      <alignment/>
    </xf>
    <xf numFmtId="0" fontId="11" fillId="37" borderId="0" xfId="0" applyFont="1" applyFill="1" applyAlignment="1">
      <alignment horizontal="center" wrapText="1"/>
    </xf>
    <xf numFmtId="0" fontId="11" fillId="0" borderId="0" xfId="0" applyFont="1" applyFill="1" applyAlignment="1">
      <alignment horizontal="center" wrapText="1"/>
    </xf>
    <xf numFmtId="0" fontId="11" fillId="10" borderId="0" xfId="0" applyFont="1" applyFill="1" applyAlignment="1">
      <alignment horizontal="center"/>
    </xf>
    <xf numFmtId="0" fontId="0" fillId="0" borderId="0" xfId="0" applyAlignment="1">
      <alignment wrapText="1"/>
    </xf>
    <xf numFmtId="0" fontId="0" fillId="0" borderId="10" xfId="0" applyBorder="1" applyAlignment="1">
      <alignment/>
    </xf>
    <xf numFmtId="0" fontId="0" fillId="0" borderId="10" xfId="0" applyFill="1" applyBorder="1" applyAlignment="1">
      <alignment/>
    </xf>
    <xf numFmtId="0" fontId="21" fillId="0" borderId="11" xfId="0" applyFont="1" applyBorder="1" applyAlignment="1">
      <alignment horizontal="center" wrapText="1"/>
    </xf>
    <xf numFmtId="0" fontId="21" fillId="0" borderId="11" xfId="0" applyFont="1" applyBorder="1" applyAlignment="1">
      <alignment horizontal="center"/>
    </xf>
    <xf numFmtId="0" fontId="21" fillId="0" borderId="11" xfId="0" applyFont="1" applyFill="1" applyBorder="1" applyAlignment="1">
      <alignment horizontal="center"/>
    </xf>
    <xf numFmtId="0" fontId="0" fillId="0" borderId="0" xfId="0" applyAlignment="1">
      <alignment vertical="center" wrapText="1"/>
    </xf>
    <xf numFmtId="0" fontId="21" fillId="0" borderId="12" xfId="0" applyFont="1" applyBorder="1" applyAlignment="1">
      <alignment horizontal="center" vertical="center" wrapText="1"/>
    </xf>
    <xf numFmtId="0" fontId="11" fillId="34" borderId="10"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14" fontId="0" fillId="0" borderId="10" xfId="0" applyNumberFormat="1" applyFill="1" applyBorder="1" applyAlignment="1">
      <alignment horizontal="center" vertical="center"/>
    </xf>
    <xf numFmtId="0" fontId="4" fillId="0" borderId="10" xfId="44" applyBorder="1" applyAlignment="1" applyProtection="1">
      <alignment horizontal="center" vertical="center"/>
      <protection/>
    </xf>
    <xf numFmtId="0" fontId="0" fillId="0" borderId="10" xfId="0" applyBorder="1" applyAlignment="1">
      <alignment horizontal="center" vertical="center"/>
    </xf>
    <xf numFmtId="0" fontId="4" fillId="0" borderId="10" xfId="44" applyFont="1" applyBorder="1" applyAlignment="1" applyProtection="1">
      <alignment horizontal="center" vertical="center"/>
      <protection/>
    </xf>
    <xf numFmtId="0" fontId="0" fillId="0" borderId="10" xfId="0" applyFill="1" applyBorder="1" applyAlignment="1">
      <alignment horizontal="center" vertical="center"/>
    </xf>
    <xf numFmtId="0" fontId="22" fillId="0" borderId="10" xfId="0" applyFont="1" applyBorder="1" applyAlignment="1">
      <alignment horizontal="center" vertical="center" wrapText="1"/>
    </xf>
    <xf numFmtId="0" fontId="23" fillId="0" borderId="10" xfId="44" applyFont="1" applyBorder="1" applyAlignment="1" applyProtection="1">
      <alignment horizontal="center" vertical="center" wrapText="1"/>
      <protection/>
    </xf>
    <xf numFmtId="0" fontId="11" fillId="34" borderId="10" xfId="0" applyFont="1" applyFill="1" applyBorder="1" applyAlignment="1">
      <alignment horizontal="center" vertical="center"/>
    </xf>
    <xf numFmtId="0" fontId="0" fillId="0" borderId="10" xfId="0" applyBorder="1" applyAlignment="1">
      <alignment wrapText="1"/>
    </xf>
    <xf numFmtId="0" fontId="24" fillId="0" borderId="10" xfId="44" applyFont="1" applyBorder="1" applyAlignment="1" applyProtection="1">
      <alignment horizontal="center" vertical="center" wrapText="1"/>
      <protection/>
    </xf>
    <xf numFmtId="0" fontId="11" fillId="38" borderId="10" xfId="0" applyFont="1" applyFill="1" applyBorder="1" applyAlignment="1">
      <alignment horizontal="center" vertical="center"/>
    </xf>
    <xf numFmtId="0" fontId="11" fillId="38" borderId="10" xfId="0" applyFont="1" applyFill="1" applyBorder="1" applyAlignment="1">
      <alignment horizontal="center" vertical="center" wrapText="1"/>
    </xf>
    <xf numFmtId="0" fontId="11" fillId="36" borderId="10" xfId="0" applyFont="1" applyFill="1" applyBorder="1" applyAlignment="1">
      <alignment horizontal="center" vertical="center"/>
    </xf>
    <xf numFmtId="0" fontId="25" fillId="0" borderId="10" xfId="44" applyFont="1" applyBorder="1" applyAlignment="1" applyProtection="1">
      <alignment horizontal="center" vertical="center" wrapText="1"/>
      <protection/>
    </xf>
    <xf numFmtId="0" fontId="26" fillId="0" borderId="10" xfId="44" applyFont="1" applyBorder="1" applyAlignment="1" applyProtection="1">
      <alignment horizontal="center" vertical="center" wrapText="1"/>
      <protection/>
    </xf>
    <xf numFmtId="0" fontId="26" fillId="0" borderId="0" xfId="44" applyFont="1" applyAlignment="1" applyProtection="1">
      <alignment horizontal="center" vertical="center" wrapText="1"/>
      <protection/>
    </xf>
    <xf numFmtId="0" fontId="4" fillId="0" borderId="13" xfId="44" applyBorder="1" applyAlignment="1" applyProtection="1">
      <alignment horizontal="center" vertical="center" wrapText="1"/>
      <protection/>
    </xf>
    <xf numFmtId="0" fontId="27" fillId="0" borderId="13" xfId="0" applyFont="1" applyBorder="1" applyAlignment="1">
      <alignment horizontal="center" vertical="center" wrapText="1"/>
    </xf>
    <xf numFmtId="14" fontId="0" fillId="0" borderId="13" xfId="0" applyNumberFormat="1" applyFont="1" applyBorder="1" applyAlignment="1">
      <alignment horizontal="center" vertical="center" wrapText="1"/>
    </xf>
    <xf numFmtId="0" fontId="28" fillId="0" borderId="13" xfId="0" applyFont="1" applyBorder="1" applyAlignment="1">
      <alignment vertical="center" wrapText="1"/>
    </xf>
    <xf numFmtId="0" fontId="28" fillId="0" borderId="13" xfId="0" applyFont="1" applyBorder="1" applyAlignment="1">
      <alignment wrapText="1"/>
    </xf>
    <xf numFmtId="0" fontId="11" fillId="33" borderId="10" xfId="0" applyFont="1" applyFill="1" applyBorder="1" applyAlignment="1">
      <alignment horizontal="center" vertical="center" wrapText="1"/>
    </xf>
    <xf numFmtId="0" fontId="11" fillId="39" borderId="10" xfId="0" applyFont="1" applyFill="1" applyBorder="1" applyAlignment="1">
      <alignment horizontal="center" vertical="center" wrapText="1"/>
    </xf>
    <xf numFmtId="0" fontId="11" fillId="37" borderId="10" xfId="0" applyFont="1" applyFill="1" applyBorder="1" applyAlignment="1">
      <alignment horizontal="center" vertical="center"/>
    </xf>
    <xf numFmtId="0" fontId="29" fillId="0" borderId="10" xfId="0" applyFont="1" applyBorder="1" applyAlignment="1">
      <alignment horizontal="center" wrapText="1"/>
    </xf>
    <xf numFmtId="0" fontId="11" fillId="17" borderId="10" xfId="0" applyFont="1" applyFill="1" applyBorder="1" applyAlignment="1">
      <alignment horizontal="center" vertical="center" wrapText="1"/>
    </xf>
    <xf numFmtId="0" fontId="11" fillId="36" borderId="10" xfId="0" applyFont="1" applyFill="1" applyBorder="1" applyAlignment="1">
      <alignment horizontal="center" vertical="center" wrapText="1"/>
    </xf>
    <xf numFmtId="0" fontId="11" fillId="0" borderId="10" xfId="0" applyFont="1" applyBorder="1" applyAlignment="1">
      <alignment horizontal="center" wrapText="1"/>
    </xf>
    <xf numFmtId="0" fontId="17" fillId="0" borderId="0" xfId="0" applyFont="1" applyAlignment="1">
      <alignment horizontal="left" wrapText="1"/>
    </xf>
    <xf numFmtId="0" fontId="17" fillId="0" borderId="0" xfId="0" applyFont="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39">
    <dxf>
      <fill>
        <patternFill>
          <bgColor rgb="FF92D050"/>
        </patternFill>
      </fill>
    </dxf>
    <dxf>
      <fill>
        <patternFill>
          <bgColor rgb="FF92D050"/>
        </patternFill>
      </fill>
    </dxf>
    <dxf>
      <font>
        <color auto="1"/>
      </font>
      <fill>
        <patternFill>
          <bgColor rgb="FF92D050"/>
        </patternFill>
      </fill>
    </dxf>
    <dxf>
      <fill>
        <patternFill>
          <bgColor rgb="FF8BFFB2"/>
        </patternFill>
      </fill>
    </dxf>
    <dxf>
      <fill>
        <patternFill>
          <bgColor rgb="FFF9FE40"/>
        </patternFill>
      </fill>
    </dxf>
    <dxf>
      <fill>
        <patternFill>
          <bgColor rgb="FF4FFBD2"/>
        </patternFill>
      </fill>
    </dxf>
    <dxf>
      <fill>
        <patternFill>
          <bgColor rgb="FFB887F9"/>
        </patternFill>
      </fill>
    </dxf>
    <dxf>
      <fill>
        <patternFill>
          <bgColor theme="8" tint="0.3999499976634979"/>
        </patternFill>
      </fill>
    </dxf>
    <dxf>
      <fill>
        <patternFill>
          <bgColor rgb="FF7DDEEB"/>
        </patternFill>
      </fill>
    </dxf>
    <dxf>
      <fill>
        <patternFill>
          <bgColor rgb="FF8BFFB2"/>
        </patternFill>
      </fill>
    </dxf>
    <dxf>
      <fill>
        <patternFill>
          <bgColor rgb="FFF9FE40"/>
        </patternFill>
      </fill>
    </dxf>
    <dxf>
      <fill>
        <patternFill>
          <bgColor rgb="FF4FFBD2"/>
        </patternFill>
      </fill>
    </dxf>
    <dxf>
      <fill>
        <patternFill>
          <bgColor rgb="FFB887F9"/>
        </patternFill>
      </fill>
    </dxf>
    <dxf>
      <fill>
        <patternFill>
          <bgColor theme="8" tint="0.3999499976634979"/>
        </patternFill>
      </fill>
    </dxf>
    <dxf>
      <fill>
        <patternFill>
          <bgColor rgb="FF7DDEEB"/>
        </patternFill>
      </fill>
    </dxf>
    <dxf>
      <fill>
        <patternFill>
          <bgColor rgb="FFB887F9"/>
        </patternFill>
      </fill>
    </dxf>
    <dxf>
      <fill>
        <patternFill>
          <bgColor theme="8" tint="0.3999499976634979"/>
        </patternFill>
      </fill>
    </dxf>
    <dxf>
      <fill>
        <patternFill>
          <bgColor rgb="FF7DDEEB"/>
        </patternFill>
      </fill>
    </dxf>
    <dxf>
      <fill>
        <patternFill>
          <bgColor rgb="FFB887F9"/>
        </patternFill>
      </fill>
    </dxf>
    <dxf>
      <fill>
        <patternFill>
          <bgColor theme="8" tint="0.3999499976634979"/>
        </patternFill>
      </fill>
    </dxf>
    <dxf>
      <fill>
        <patternFill>
          <bgColor rgb="FF7DDEEB"/>
        </patternFill>
      </fill>
    </dxf>
    <dxf>
      <fill>
        <patternFill>
          <bgColor rgb="FFB887F9"/>
        </patternFill>
      </fill>
    </dxf>
    <dxf>
      <fill>
        <patternFill>
          <bgColor theme="8" tint="0.3999499976634979"/>
        </patternFill>
      </fill>
    </dxf>
    <dxf>
      <fill>
        <patternFill>
          <bgColor rgb="FF7DDEEB"/>
        </patternFill>
      </fill>
    </dxf>
    <dxf>
      <fill>
        <patternFill>
          <bgColor rgb="FF8BFFB2"/>
        </patternFill>
      </fill>
    </dxf>
    <dxf>
      <fill>
        <patternFill>
          <bgColor rgb="FFF9FE40"/>
        </patternFill>
      </fill>
    </dxf>
    <dxf>
      <fill>
        <patternFill>
          <bgColor rgb="FF4FFBD2"/>
        </patternFill>
      </fill>
    </dxf>
    <dxf>
      <fill>
        <patternFill>
          <bgColor rgb="FFB887F9"/>
        </patternFill>
      </fill>
    </dxf>
    <dxf>
      <fill>
        <patternFill>
          <bgColor theme="8" tint="0.3999499976634979"/>
        </patternFill>
      </fill>
    </dxf>
    <dxf>
      <fill>
        <patternFill>
          <bgColor rgb="FF7DDEEB"/>
        </patternFill>
      </fill>
    </dxf>
    <dxf>
      <fill>
        <patternFill>
          <bgColor rgb="FF8BFFB2"/>
        </patternFill>
      </fill>
    </dxf>
    <dxf>
      <fill>
        <patternFill>
          <bgColor rgb="FFF9FE40"/>
        </patternFill>
      </fill>
    </dxf>
    <dxf>
      <fill>
        <patternFill>
          <bgColor rgb="FF4FFBD2"/>
        </patternFill>
      </fill>
    </dxf>
    <dxf>
      <fill>
        <patternFill>
          <bgColor rgb="FFB887F9"/>
        </patternFill>
      </fill>
    </dxf>
    <dxf>
      <fill>
        <patternFill>
          <bgColor theme="8" tint="0.3999499976634979"/>
        </patternFill>
      </fill>
    </dxf>
    <dxf>
      <fill>
        <patternFill>
          <bgColor rgb="FF7DDEEB"/>
        </patternFill>
      </fill>
    </dxf>
    <dxf>
      <fill>
        <patternFill>
          <bgColor rgb="FF92D050"/>
        </patternFill>
      </fill>
    </dxf>
    <dxf>
      <fill>
        <patternFill>
          <bgColor rgb="FF92D05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lyweb.com/gatechg/" TargetMode="External" /><Relationship Id="rId2" Type="http://schemas.openxmlformats.org/officeDocument/2006/relationships/hyperlink" Target="https://apply.sgs.utoronto.ca/" TargetMode="External" /><Relationship Id="rId3" Type="http://schemas.openxmlformats.org/officeDocument/2006/relationships/hyperlink" Target="https://test-graduate-school.pantheonsite.io/admissions/apply/" TargetMode="External" /><Relationship Id="rId4" Type="http://schemas.openxmlformats.org/officeDocument/2006/relationships/hyperlink" Target="http://engineeringcas.liaisoncas.org/apply/" TargetMode="External" /><Relationship Id="rId5" Type="http://schemas.openxmlformats.org/officeDocument/2006/relationships/hyperlink" Target="https://www.mcgill.ca/uapply" TargetMode="External" /><Relationship Id="rId6" Type="http://schemas.openxmlformats.org/officeDocument/2006/relationships/hyperlink" Target="https://applygrad.ncsu.edu/apply/" TargetMode="External" /><Relationship Id="rId7" Type="http://schemas.openxmlformats.org/officeDocument/2006/relationships/hyperlink" Target="https://gradapply.mit.edu/aeroastro/apply/login/" TargetMode="External" /><Relationship Id="rId8" Type="http://schemas.openxmlformats.org/officeDocument/2006/relationships/hyperlink" Target="https://rackham.umich.edu/admissions/applying/" TargetMode="External" /><Relationship Id="rId9" Type="http://schemas.openxmlformats.org/officeDocument/2006/relationships/hyperlink" Target="https://previewapp.applyyourself.com/AYApplicantLogin/fl_ApplicantConnectLogin.asp?id=umdgrad" TargetMode="External" /><Relationship Id="rId10" Type="http://schemas.openxmlformats.org/officeDocument/2006/relationships/hyperlink" Target="https://www.utias.utoronto.ca/research/multifunctional-structure" TargetMode="External" /><Relationship Id="rId11" Type="http://schemas.openxmlformats.org/officeDocument/2006/relationships/hyperlink" Target="https://www.utias.utoronto.ca/research/multifunctional-structure" TargetMode="External" /><Relationship Id="rId12" Type="http://schemas.openxmlformats.org/officeDocument/2006/relationships/hyperlink" Target="https://www.colorado.edu/isogeometric/" TargetMode="External" /><Relationship Id="rId13" Type="http://schemas.openxmlformats.org/officeDocument/2006/relationships/hyperlink" Target="https://www.colorado.edu/isogeometric/john-evans" TargetMode="External" /><Relationship Id="rId14" Type="http://schemas.openxmlformats.org/officeDocument/2006/relationships/hyperlink" Target="https://www.colorado.edu/aerospace/current-students/graduates/curriculum/astrodynamics-satellite-navigation-systems" TargetMode="External" /><Relationship Id="rId15" Type="http://schemas.openxmlformats.org/officeDocument/2006/relationships/hyperlink" Target="https://www.utias.utoronto.ca/areas-of-research-and-collaborative-centres-at-utias/" TargetMode="External" /><Relationship Id="rId16" Type="http://schemas.openxmlformats.org/officeDocument/2006/relationships/hyperlink" Target="https://www.mae.ncsu.edu/people/smfergu2/" TargetMode="External" /><Relationship Id="rId17" Type="http://schemas.openxmlformats.org/officeDocument/2006/relationships/hyperlink" Target="https://rackham.umich.edu/admissions/applying/" TargetMode="External" /><Relationship Id="rId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ngineering.purdue.edu/SFPL" TargetMode="External" /><Relationship Id="rId2" Type="http://schemas.openxmlformats.org/officeDocument/2006/relationships/hyperlink" Target="https://www.colorado.edu/aerospacestructures/" TargetMode="External" /><Relationship Id="rId3" Type="http://schemas.openxmlformats.org/officeDocument/2006/relationships/hyperlink" Target="https://ssl.umd.edu/about" TargetMode="External" /><Relationship Id="rId4" Type="http://schemas.openxmlformats.org/officeDocument/2006/relationships/hyperlink" Target="https://space.vt.edu/" TargetMode="External" /><Relationship Id="rId5" Type="http://schemas.openxmlformats.org/officeDocument/2006/relationships/hyperlink" Target="http://ssl.scripts.mit.edu/www/" TargetMode="Externa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oden.utexas.edu/graduate-studies/" TargetMode="External" /><Relationship Id="rId2" Type="http://schemas.openxmlformats.org/officeDocument/2006/relationships/hyperlink" Target="http://www.csr.utexas.edu/" TargetMode="External" /><Relationship Id="rId3" Type="http://schemas.openxmlformats.org/officeDocument/2006/relationships/hyperlink" Target="http://www.cim.mcgill.ca/~adyn/index.html" TargetMode="Externa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mailto:guerster@mit.edu" TargetMode="External" /><Relationship Id="rId2" Type="http://schemas.openxmlformats.org/officeDocument/2006/relationships/hyperlink" Target="mailto:crawley@mit.edu" TargetMode="External" /><Relationship Id="rId3" Type="http://schemas.openxmlformats.org/officeDocument/2006/relationships/hyperlink" Target="mailto:vforeman@mit.edu" TargetMode="External" /><Relationship Id="rId4" Type="http://schemas.openxmlformats.org/officeDocument/2006/relationships/hyperlink" Target="mailto:mgood@mit.edu" TargetMode="External" /><Relationship Id="rId5" Type="http://schemas.openxmlformats.org/officeDocument/2006/relationships/hyperlink" Target="mailto:schlegbw@mit.edu" TargetMode="External" /><Relationship Id="rId6" Type="http://schemas.openxmlformats.org/officeDocument/2006/relationships/hyperlink" Target="mailto:kailah@mit.edu" TargetMode="External" /><Relationship Id="rId7" Type="http://schemas.openxmlformats.org/officeDocument/2006/relationships/hyperlink" Target="mailto:alextruj@mit.edu" TargetMode="External" /><Relationship Id="rId8" Type="http://schemas.openxmlformats.org/officeDocument/2006/relationships/hyperlink" Target="mailto:swald@mit.edu" TargetMode="External" /><Relationship Id="rId9" Type="http://schemas.openxmlformats.org/officeDocument/2006/relationships/hyperlink" Target="mailto:hastings@mit.edu" TargetMode="External" /><Relationship Id="rId10" Type="http://schemas.openxmlformats.org/officeDocument/2006/relationships/hyperlink" Target="mailto:jhoffma1@mit.edu" TargetMode="External" /><Relationship Id="rId11" Type="http://schemas.openxmlformats.org/officeDocument/2006/relationships/hyperlink" Target="mailto:linaresr@mit.edu" TargetMode="External" /><Relationship Id="rId12" Type="http://schemas.openxmlformats.org/officeDocument/2006/relationships/hyperlink" Target="mailto:dspencer@purdue.edu" TargetMode="External" /><Relationship Id="rId13" Type="http://schemas.openxmlformats.org/officeDocument/2006/relationships/hyperlink" Target="mailto:howell@purdue.edu" TargetMode="External" /><Relationship Id="rId14" Type="http://schemas.openxmlformats.org/officeDocument/2006/relationships/hyperlink" Target="mailto:Bobby.Braun@Colorado.edu" TargetMode="External" /><Relationship Id="rId15" Type="http://schemas.openxmlformats.org/officeDocument/2006/relationships/hyperlink" Target="http://sites.utexas.edu/russell/" TargetMode="External" /><Relationship Id="rId16" Type="http://schemas.openxmlformats.org/officeDocument/2006/relationships/hyperlink" Target="mailto:ryan.russell@utexas.edu" TargetMode="External" /><Relationship Id="rId17" Type="http://schemas.openxmlformats.org/officeDocument/2006/relationships/hyperlink" Target="https://aero.umd.edu/clark/faculty/12/Mary-Bowden" TargetMode="External" /><Relationship Id="rId18" Type="http://schemas.openxmlformats.org/officeDocument/2006/relationships/hyperlink" Target="mailto:bowden@umd.edu" TargetMode="External" /><Relationship Id="rId19" Type="http://schemas.openxmlformats.org/officeDocument/2006/relationships/hyperlink" Target="https://aero.umd.edu/clark/faculty/3/David-Akin" TargetMode="External" /><Relationship Id="rId20" Type="http://schemas.openxmlformats.org/officeDocument/2006/relationships/hyperlink" Target="mailto:dakin@ssl.umd.edu" TargetMode="External" /><Relationship Id="rId21" Type="http://schemas.openxmlformats.org/officeDocument/2006/relationships/hyperlink" Target="https://aero.umd.edu/clark/faculty/9/Olivier-A-Bauchau" TargetMode="External" /><Relationship Id="rId22" Type="http://schemas.openxmlformats.org/officeDocument/2006/relationships/hyperlink" Target="mailto:obauchau@umd.edu" TargetMode="External" /><Relationship Id="rId23" Type="http://schemas.openxmlformats.org/officeDocument/2006/relationships/hyperlink" Target="mailto:brian.gunter@aerospace.gatech.edu" TargetMode="External" /><Relationship Id="rId24" Type="http://schemas.openxmlformats.org/officeDocument/2006/relationships/hyperlink" Target="http://www.ssdl.gatech.edu/dr-brian-gunter" TargetMode="External" /><Relationship Id="rId25" Type="http://schemas.openxmlformats.org/officeDocument/2006/relationships/hyperlink" Target="http://adl.stanford.edu/people/jjalonso.html" TargetMode="External" /><Relationship Id="rId26" Type="http://schemas.openxmlformats.org/officeDocument/2006/relationships/hyperlink" Target="mailto:jjalonso@stanford.edu" TargetMode="External" /><Relationship Id="rId27" Type="http://schemas.openxmlformats.org/officeDocument/2006/relationships/hyperlink" Target="mailto:scott.hubbard@stanford.edu" TargetMode="External" /><Relationship Id="rId28" Type="http://schemas.openxmlformats.org/officeDocument/2006/relationships/hyperlink" Target="https://aa.stanford.edu/people/dr-g-scott-hubbard" TargetMode="External" /><Relationship Id="rId29" Type="http://schemas.openxmlformats.org/officeDocument/2006/relationships/hyperlink" Target="mailto:kokiho@illinois.edu" TargetMode="External" /><Relationship Id="rId30" Type="http://schemas.openxmlformats.org/officeDocument/2006/relationships/hyperlink" Target="mailto:mlembeck@illinois.edu" TargetMode="External" /><Relationship Id="rId31" Type="http://schemas.openxmlformats.org/officeDocument/2006/relationships/hyperlink" Target="https://aerospace.illinois.edu/directory/profile/mlembeck" TargetMode="External" /><Relationship Id="rId32" Type="http://schemas.openxmlformats.org/officeDocument/2006/relationships/hyperlink" Target="https://aerospace.illinois.edu/directory/profile/zputnam" TargetMode="External" /><Relationship Id="rId33" Type="http://schemas.openxmlformats.org/officeDocument/2006/relationships/hyperlink" Target="mailto:zputnam@illinois.edu" TargetMode="External" /><Relationship Id="rId34" Type="http://schemas.openxmlformats.org/officeDocument/2006/relationships/hyperlink" Target="https://aerospace.illinois.edu/directory/profile/bconway" TargetMode="External" /><Relationship Id="rId35" Type="http://schemas.openxmlformats.org/officeDocument/2006/relationships/hyperlink" Target="https://aerospace.illinois.edu/directory/profile/chilan" TargetMode="External" /><Relationship Id="rId36" Type="http://schemas.openxmlformats.org/officeDocument/2006/relationships/hyperlink" Target="mailto:chilan@illinois.edu" TargetMode="External" /><Relationship Id="rId37" Type="http://schemas.openxmlformats.org/officeDocument/2006/relationships/hyperlink" Target="mailto:tomcat16@purdue.edu" TargetMode="External" /><Relationship Id="rId38" Type="http://schemas.openxmlformats.org/officeDocument/2006/relationships/hyperlink" Target="mailto:cox50@purdue.edu" TargetMode="External" /><Relationship Id="rId39" Type="http://schemas.openxmlformats.org/officeDocument/2006/relationships/hyperlink" Target="https://engineering.purdue.edu/people/andrew.d.cox.2" TargetMode="External" /><Relationship Id="rId40" Type="http://schemas.openxmlformats.org/officeDocument/2006/relationships/hyperlink" Target="mailto:pritcher@purdue.edu" TargetMode="External" /><Relationship Id="rId41" Type="http://schemas.openxmlformats.org/officeDocument/2006/relationships/hyperlink" Target="mailto:yelu@purdue.edu" TargetMode="External" /><Relationship Id="rId42" Type="http://schemas.openxmlformats.org/officeDocument/2006/relationships/hyperlink" Target="https://engineering.purdue.edu/people/kathleen.howell.1/index.html" TargetMode="External" /><Relationship Id="rId43" Type="http://schemas.openxmlformats.org/officeDocument/2006/relationships/hyperlink" Target="https://engineering.purdue.edu/AAC/dissertations/" TargetMode="External" /><Relationship Id="rId44" Type="http://schemas.openxmlformats.org/officeDocument/2006/relationships/hyperlink" Target="https://engineering.purdue.edu/SFPL/research/lab-publications" TargetMode="External" /><Relationship Id="rId45" Type="http://schemas.openxmlformats.org/officeDocument/2006/relationships/hyperlink" Target="https://www.colorado.edu/lab/esdl/publications/masters-projects" TargetMode="External" /><Relationship Id="rId46" Type="http://schemas.openxmlformats.org/officeDocument/2006/relationships/hyperlink" Target="https://www.colorado.edu/faculty/bosanac/publications" TargetMode="External" /><Relationship Id="rId47" Type="http://schemas.openxmlformats.org/officeDocument/2006/relationships/hyperlink" Target="javascript:void(0)" TargetMode="External" /><Relationship Id="rId48" Type="http://schemas.openxmlformats.org/officeDocument/2006/relationships/hyperlink" Target="https://www.researchgate.net/publication/309393309_Fast_Motion_Planning_for_Agile_Space_Systems_with_Multiple_Obstacles" TargetMode="External" /><Relationship Id="rId49" Type="http://schemas.openxmlformats.org/officeDocument/2006/relationships/hyperlink" Target="https://www.researchgate.net/publication/267944645_Design_Considerations_for_a_Commercial_Crew_Transportation_System" TargetMode="External" /><Relationship Id="rId50" Type="http://schemas.openxmlformats.org/officeDocument/2006/relationships/hyperlink" Target="https://aerospace.illinois.edu/directory/profile/kokiho" TargetMode="External" /><Relationship Id="rId51" Type="http://schemas.openxmlformats.org/officeDocument/2006/relationships/hyperlink" Target="https://arc.aiaa.org/doi/abs/10.2514/1.A34168" TargetMode="External" /><Relationship Id="rId52" Type="http://schemas.openxmlformats.org/officeDocument/2006/relationships/hyperlink" Target="http://arclab.mit.edu/" TargetMode="External" /><Relationship Id="rId53" Type="http://schemas.openxmlformats.org/officeDocument/2006/relationships/hyperlink" Target="https://aeroastro.mit.edu/daniel-hastings" TargetMode="External" /><Relationship Id="rId54" Type="http://schemas.openxmlformats.org/officeDocument/2006/relationships/hyperlink" Target="https://hsl.mit.edu/" TargetMode="External" /><Relationship Id="rId55" Type="http://schemas.openxmlformats.org/officeDocument/2006/relationships/hyperlink" Target="http://strategic.mit.edu/logistics.php" TargetMode="External" /><Relationship Id="rId56" Type="http://schemas.openxmlformats.org/officeDocument/2006/relationships/hyperlink" Target="https://systems.mit.edu/" TargetMode="External" /><Relationship Id="rId57" Type="http://schemas.openxmlformats.org/officeDocument/2006/relationships/hyperlink" Target="http://arclab.mit.edu/wp-content/uploads/2018/12/2018_iaa01.pdf" TargetMode="External" /><Relationship Id="rId58" Type="http://schemas.openxmlformats.org/officeDocument/2006/relationships/hyperlink" Target="javascript:void(0)" TargetMode="External" /><Relationship Id="rId59" Type="http://schemas.openxmlformats.org/officeDocument/2006/relationships/hyperlink" Target="https://www.researchgate.net/publication/333920282_Human-Machine_Interactions_in_Apollo_and_Lessons_Learned_for_Living_Off_the_Land_on_Mars" TargetMode="External" /><Relationship Id="rId60" Type="http://schemas.openxmlformats.org/officeDocument/2006/relationships/hyperlink" Target="https://www.researchgate.net/publication/23888318_Starting_small_on_the_road_to_Mars" TargetMode="External" /><Relationship Id="rId61" Type="http://schemas.openxmlformats.org/officeDocument/2006/relationships/hyperlink" Target="mailto:Bobby.Braun@Colorado.edu" TargetMode="External" /><Relationship Id="rId62" Type="http://schemas.openxmlformats.org/officeDocument/2006/relationships/hyperlink" Target="https://aerospace.illinois.edu/directory/profile/bconway" TargetMode="External" /><Relationship Id="rId63" Type="http://schemas.openxmlformats.org/officeDocument/2006/relationships/hyperlink" Target="mailto:vforeman@mit.edu" TargetMode="External" /><Relationship Id="rId64" Type="http://schemas.openxmlformats.org/officeDocument/2006/relationships/hyperlink" Target="https://profiles.stanford.edu/david-beach" TargetMode="External" /><Relationship Id="rId65" Type="http://schemas.openxmlformats.org/officeDocument/2006/relationships/hyperlink" Target="https://me.stanford.edu/people/sean-follmer" TargetMode="External" /><Relationship Id="rId66" Type="http://schemas.openxmlformats.org/officeDocument/2006/relationships/hyperlink" Target="https://me.stanford.edu/people/david-kelley" TargetMode="External" /><Relationship Id="rId67" Type="http://schemas.openxmlformats.org/officeDocument/2006/relationships/hyperlink" Target="https://me.stanford.edu/people/larry-leifer" TargetMode="External" /><Relationship Id="rId68" Type="http://schemas.openxmlformats.org/officeDocument/2006/relationships/hyperlink" Target="https://me.stanford.edu/people/adrian-lew" TargetMode="External" /><Relationship Id="rId69" Type="http://schemas.openxmlformats.org/officeDocument/2006/relationships/hyperlink" Target="https://profiles.stanford.edu/james-adams?tab=publications" TargetMode="External" /><Relationship Id="rId70" Type="http://schemas.openxmlformats.org/officeDocument/2006/relationships/hyperlink" Target="https://profiles.stanford.edu/mark-cutkosky?tab=publications" TargetMode="External" /><Relationship Id="rId71" Type="http://schemas.openxmlformats.org/officeDocument/2006/relationships/hyperlink" Target="https://profiles.stanford.edu/daniel-debra?tab=bio" TargetMode="External" /><Relationship Id="rId72" Type="http://schemas.openxmlformats.org/officeDocument/2006/relationships/hyperlink" Target="https://profiles.stanford.edu/bernard-roth?tab=publications" TargetMode="External" /><Relationship Id="rId73" Type="http://schemas.openxmlformats.org/officeDocument/2006/relationships/hyperlink" Target="https://profiles.stanford.edu/ken-waldron?tab=bio" TargetMode="External" /><Relationship Id="rId74" Type="http://schemas.openxmlformats.org/officeDocument/2006/relationships/hyperlink" Target="https://engineering.purdue.edu/ME/People/ptProfile?resource_id=12331" TargetMode="External" /><Relationship Id="rId75" Type="http://schemas.openxmlformats.org/officeDocument/2006/relationships/hyperlink" Target="https://engineering.purdue.edu/ME/People/ptProfile?resource_id=80194" TargetMode="External" /><Relationship Id="rId76" Type="http://schemas.openxmlformats.org/officeDocument/2006/relationships/hyperlink" Target="https://engineering.purdue.edu/ME/People/ptProfile?resource_id=23824" TargetMode="External" /><Relationship Id="rId77" Type="http://schemas.openxmlformats.org/officeDocument/2006/relationships/hyperlink" Target="https://www.colorado.edu/faculty/anderson/" TargetMode="External" /><Relationship Id="rId78" Type="http://schemas.openxmlformats.org/officeDocument/2006/relationships/hyperlink" Target="https://www.colorado.edu/aerospace/james-nabity" TargetMode="External" /><Relationship Id="rId79" Type="http://schemas.openxmlformats.org/officeDocument/2006/relationships/hyperlink" Target="mailto:James.Nabity@colorado.edu" TargetMode="External" /><Relationship Id="rId80" Type="http://schemas.openxmlformats.org/officeDocument/2006/relationships/hyperlink" Target="http://meche.mit.edu/sites/default/files/cv/drwallac_CV.pdf" TargetMode="External" /><Relationship Id="rId81" Type="http://schemas.openxmlformats.org/officeDocument/2006/relationships/hyperlink" Target="mailto:cduhart@mit.edu" TargetMode="External" /><Relationship Id="rId82" Type="http://schemas.openxmlformats.org/officeDocument/2006/relationships/hyperlink" Target="https://lmp.mit.edu/people/martin-culpepper" TargetMode="External" /><Relationship Id="rId83" Type="http://schemas.openxmlformats.org/officeDocument/2006/relationships/hyperlink" Target="http://meche.mit.edu/people/faculty/ajhart@mit.edu" TargetMode="External" /><Relationship Id="rId84" Type="http://schemas.openxmlformats.org/officeDocument/2006/relationships/hyperlink" Target="http://meche.mit.edu/people/faculty/mueller_@mit.edu" TargetMode="External" /><Relationship Id="rId85" Type="http://schemas.openxmlformats.org/officeDocument/2006/relationships/hyperlink" Target="http://meche.mit.edu/people/faculty/Seering@MIT.edu" TargetMode="External" /><Relationship Id="rId86" Type="http://schemas.openxmlformats.org/officeDocument/2006/relationships/hyperlink" Target="http://meche.mit.edu/people/faculty/MCYANG@MIT.EDU" TargetMode="External" /><Relationship Id="rId87" Type="http://schemas.openxmlformats.org/officeDocument/2006/relationships/hyperlink" Target="https://me.berkeley.edu/people/andy-dong/" TargetMode="External" /><Relationship Id="rId88" Type="http://schemas.openxmlformats.org/officeDocument/2006/relationships/hyperlink" Target="https://mcmains.me.berkeley.edu/res.html" TargetMode="External" /><Relationship Id="rId89" Type="http://schemas.openxmlformats.org/officeDocument/2006/relationships/hyperlink" Target="https://best.berkeley.edu/best-director-alice-m-agogino/" TargetMode="External" /><Relationship Id="rId90" Type="http://schemas.openxmlformats.org/officeDocument/2006/relationships/hyperlink" Target="https://me.berkeley.edu/people/homayoon-kazerooni/" TargetMode="External" /><Relationship Id="rId91" Type="http://schemas.openxmlformats.org/officeDocument/2006/relationships/hyperlink" Target="https://me.engin.umich.edu/people/faculty/panos-papalambros" TargetMode="External" /><Relationship Id="rId92" Type="http://schemas.openxmlformats.org/officeDocument/2006/relationships/hyperlink" Target="http://www-personal.umich.edu/~kazu/group-members.html" TargetMode="External" /><Relationship Id="rId93" Type="http://schemas.openxmlformats.org/officeDocument/2006/relationships/hyperlink" Target="https://profiles.stanford.edu/bernard-roth?tab=publications" TargetMode="External" /><Relationship Id="rId94" Type="http://schemas.openxmlformats.org/officeDocument/2006/relationships/comments" Target="../comments6.xml" /><Relationship Id="rId95" Type="http://schemas.openxmlformats.org/officeDocument/2006/relationships/vmlDrawing" Target="../drawings/vmlDrawing1.vml" /><Relationship Id="rId96"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Z3179"/>
  <sheetViews>
    <sheetView tabSelected="1" zoomScalePageLayoutView="0" workbookViewId="0" topLeftCell="A1">
      <pane ySplit="1" topLeftCell="A22" activePane="bottomLeft" state="frozen"/>
      <selection pane="topLeft" activeCell="A1" sqref="A1"/>
      <selection pane="bottomLeft" activeCell="E27" sqref="E27"/>
    </sheetView>
  </sheetViews>
  <sheetFormatPr defaultColWidth="11.00390625" defaultRowHeight="12.75"/>
  <cols>
    <col min="1" max="1" width="21.125" style="70" customWidth="1"/>
    <col min="2" max="2" width="16.00390625" style="64" bestFit="1" customWidth="1"/>
    <col min="3" max="3" width="21.00390625" style="64" bestFit="1" customWidth="1"/>
    <col min="4" max="4" width="22.125" style="64" bestFit="1" customWidth="1"/>
    <col min="5" max="5" width="20.75390625" style="0" bestFit="1" customWidth="1"/>
    <col min="6" max="6" width="15.875" style="0" bestFit="1" customWidth="1"/>
    <col min="7" max="7" width="38.25390625" style="0" customWidth="1"/>
    <col min="8" max="8" width="16.875" style="0" bestFit="1" customWidth="1"/>
    <col min="9" max="9" width="33.125" style="0" customWidth="1"/>
    <col min="10" max="10" width="7.125" style="0" bestFit="1" customWidth="1"/>
    <col min="11" max="11" width="18.375" style="0" bestFit="1" customWidth="1"/>
    <col min="12" max="12" width="21.75390625" style="0" bestFit="1" customWidth="1"/>
    <col min="13" max="13" width="11.00390625" style="0" bestFit="1" customWidth="1"/>
    <col min="14" max="14" width="10.25390625" style="0" bestFit="1" customWidth="1"/>
    <col min="15" max="15" width="7.00390625" style="0" bestFit="1" customWidth="1"/>
    <col min="16" max="16" width="16.375" style="0" customWidth="1"/>
    <col min="17" max="17" width="24.25390625" style="0" bestFit="1" customWidth="1"/>
    <col min="18" max="18" width="13.875" style="0" bestFit="1" customWidth="1"/>
    <col min="19" max="19" width="16.00390625" style="0" bestFit="1" customWidth="1"/>
    <col min="20" max="20" width="14.00390625" style="0" bestFit="1" customWidth="1"/>
  </cols>
  <sheetData>
    <row r="1" spans="1:20" s="69" customFormat="1" ht="21">
      <c r="A1" s="71" t="s">
        <v>467</v>
      </c>
      <c r="B1" s="67" t="s">
        <v>471</v>
      </c>
      <c r="C1" s="67" t="s">
        <v>466</v>
      </c>
      <c r="D1" s="67" t="s">
        <v>469</v>
      </c>
      <c r="E1" s="68" t="s">
        <v>586</v>
      </c>
      <c r="F1" s="68" t="s">
        <v>470</v>
      </c>
      <c r="G1" s="68" t="s">
        <v>475</v>
      </c>
      <c r="H1" s="68" t="s">
        <v>104</v>
      </c>
      <c r="I1" s="69" t="s">
        <v>115</v>
      </c>
      <c r="J1" s="69" t="s">
        <v>114</v>
      </c>
      <c r="K1" s="69" t="s">
        <v>116</v>
      </c>
      <c r="L1" s="69" t="s">
        <v>117</v>
      </c>
      <c r="M1" s="69" t="s">
        <v>454</v>
      </c>
      <c r="N1" s="69" t="s">
        <v>455</v>
      </c>
      <c r="O1" s="69" t="s">
        <v>456</v>
      </c>
      <c r="P1" s="69" t="s">
        <v>18</v>
      </c>
      <c r="Q1" s="69" t="s">
        <v>358</v>
      </c>
      <c r="R1" s="69" t="s">
        <v>13</v>
      </c>
      <c r="S1" s="69" t="s">
        <v>10</v>
      </c>
      <c r="T1" s="69" t="s">
        <v>488</v>
      </c>
    </row>
    <row r="2" spans="1:20" s="66" customFormat="1" ht="144">
      <c r="A2" s="72" t="s">
        <v>46</v>
      </c>
      <c r="B2" s="75" t="s">
        <v>473</v>
      </c>
      <c r="C2" s="75" t="s">
        <v>305</v>
      </c>
      <c r="D2" s="86" t="s">
        <v>480</v>
      </c>
      <c r="E2" s="83" t="s">
        <v>481</v>
      </c>
      <c r="F2" s="90" t="s">
        <v>556</v>
      </c>
      <c r="G2" s="82" t="s">
        <v>482</v>
      </c>
      <c r="H2" s="84" t="s">
        <v>485</v>
      </c>
      <c r="I2" s="78" t="s">
        <v>247</v>
      </c>
      <c r="J2" s="76">
        <v>80</v>
      </c>
      <c r="K2" s="77">
        <v>42704</v>
      </c>
      <c r="L2" s="77">
        <v>42261</v>
      </c>
      <c r="M2" s="79"/>
      <c r="N2" s="79"/>
      <c r="O2" s="76"/>
      <c r="P2" s="76" t="s">
        <v>461</v>
      </c>
      <c r="Q2" s="76" t="s">
        <v>360</v>
      </c>
      <c r="R2" s="53"/>
      <c r="S2" s="53"/>
      <c r="T2" s="104" t="s">
        <v>554</v>
      </c>
    </row>
    <row r="3" spans="1:20" s="65" customFormat="1" ht="180">
      <c r="A3" s="72" t="s">
        <v>440</v>
      </c>
      <c r="B3" s="75" t="s">
        <v>472</v>
      </c>
      <c r="C3" s="75" t="s">
        <v>304</v>
      </c>
      <c r="D3" s="86" t="s">
        <v>492</v>
      </c>
      <c r="E3" s="83" t="s">
        <v>490</v>
      </c>
      <c r="F3" s="90" t="s">
        <v>557</v>
      </c>
      <c r="G3" s="82" t="s">
        <v>493</v>
      </c>
      <c r="H3" s="84" t="s">
        <v>491</v>
      </c>
      <c r="I3" s="78" t="s">
        <v>448</v>
      </c>
      <c r="J3" s="76">
        <v>117.35</v>
      </c>
      <c r="K3" s="77">
        <v>42749</v>
      </c>
      <c r="L3" s="77" t="s">
        <v>11</v>
      </c>
      <c r="M3" s="79"/>
      <c r="N3" s="76"/>
      <c r="O3" s="79"/>
      <c r="P3" s="76" t="s">
        <v>460</v>
      </c>
      <c r="Q3" s="76"/>
      <c r="T3" s="85" t="s">
        <v>489</v>
      </c>
    </row>
    <row r="4" spans="1:17" s="65" customFormat="1" ht="162">
      <c r="A4" s="72" t="s">
        <v>47</v>
      </c>
      <c r="B4" s="75" t="s">
        <v>473</v>
      </c>
      <c r="C4" s="75" t="s">
        <v>305</v>
      </c>
      <c r="D4" s="86" t="s">
        <v>518</v>
      </c>
      <c r="E4" s="83" t="s">
        <v>520</v>
      </c>
      <c r="F4" s="91" t="s">
        <v>555</v>
      </c>
      <c r="G4" s="82" t="s">
        <v>519</v>
      </c>
      <c r="H4" s="76" t="s">
        <v>590</v>
      </c>
      <c r="I4" s="78" t="s">
        <v>449</v>
      </c>
      <c r="J4" s="76">
        <v>90</v>
      </c>
      <c r="K4" s="77">
        <v>42735</v>
      </c>
      <c r="L4" s="77">
        <v>42551</v>
      </c>
      <c r="M4" s="79"/>
      <c r="N4" s="76"/>
      <c r="O4" s="79"/>
      <c r="P4" s="75" t="s">
        <v>450</v>
      </c>
      <c r="Q4" s="76" t="s">
        <v>360</v>
      </c>
    </row>
    <row r="5" spans="1:20" s="66" customFormat="1" ht="198">
      <c r="A5" s="72" t="s">
        <v>43</v>
      </c>
      <c r="B5" s="75" t="s">
        <v>473</v>
      </c>
      <c r="C5" s="75" t="s">
        <v>305</v>
      </c>
      <c r="D5" s="86" t="s">
        <v>521</v>
      </c>
      <c r="E5" s="83" t="s">
        <v>522</v>
      </c>
      <c r="F5" s="91" t="s">
        <v>558</v>
      </c>
      <c r="G5" s="82" t="s">
        <v>523</v>
      </c>
      <c r="H5" s="87" t="s">
        <v>524</v>
      </c>
      <c r="I5" s="78" t="s">
        <v>363</v>
      </c>
      <c r="J5" s="76">
        <v>75</v>
      </c>
      <c r="K5" s="77">
        <v>42352</v>
      </c>
      <c r="L5" s="77">
        <v>42261</v>
      </c>
      <c r="M5" s="79"/>
      <c r="N5" s="76"/>
      <c r="O5" s="76"/>
      <c r="P5" s="76"/>
      <c r="Q5" s="76" t="s">
        <v>360</v>
      </c>
      <c r="R5" s="53"/>
      <c r="S5" s="53"/>
      <c r="T5" s="53"/>
    </row>
    <row r="6" spans="1:17" s="65" customFormat="1" ht="288">
      <c r="A6" s="72" t="s">
        <v>562</v>
      </c>
      <c r="B6" s="75" t="s">
        <v>473</v>
      </c>
      <c r="C6" s="75" t="s">
        <v>305</v>
      </c>
      <c r="D6" s="86" t="s">
        <v>585</v>
      </c>
      <c r="E6" s="83" t="s">
        <v>589</v>
      </c>
      <c r="F6" s="91" t="s">
        <v>588</v>
      </c>
      <c r="G6" s="82" t="s">
        <v>587</v>
      </c>
      <c r="H6" s="84" t="s">
        <v>569</v>
      </c>
      <c r="I6" s="79"/>
      <c r="J6" s="76"/>
      <c r="K6" s="79"/>
      <c r="L6" s="79"/>
      <c r="M6" s="79"/>
      <c r="N6" s="79"/>
      <c r="O6" s="79"/>
      <c r="P6" s="79"/>
      <c r="Q6" s="79"/>
    </row>
    <row r="7" spans="1:17" s="65" customFormat="1" ht="136.5">
      <c r="A7" s="73" t="s">
        <v>430</v>
      </c>
      <c r="B7" s="75" t="s">
        <v>474</v>
      </c>
      <c r="C7" s="75" t="s">
        <v>305</v>
      </c>
      <c r="D7" s="86" t="s">
        <v>478</v>
      </c>
      <c r="E7" s="83" t="s">
        <v>476</v>
      </c>
      <c r="F7" s="92" t="s">
        <v>479</v>
      </c>
      <c r="G7" s="82" t="s">
        <v>477</v>
      </c>
      <c r="H7" s="84" t="s">
        <v>430</v>
      </c>
      <c r="I7" s="78" t="s">
        <v>458</v>
      </c>
      <c r="J7" s="76">
        <v>120</v>
      </c>
      <c r="K7" s="77">
        <v>42749</v>
      </c>
      <c r="L7" s="77" t="s">
        <v>11</v>
      </c>
      <c r="M7" s="79"/>
      <c r="N7" s="76"/>
      <c r="O7" s="79"/>
      <c r="P7" s="76" t="s">
        <v>457</v>
      </c>
      <c r="Q7" s="76" t="s">
        <v>360</v>
      </c>
    </row>
    <row r="8" spans="1:20" s="66" customFormat="1" ht="94.5">
      <c r="A8" s="73" t="s">
        <v>45</v>
      </c>
      <c r="B8" s="75" t="s">
        <v>473</v>
      </c>
      <c r="C8" s="75" t="s">
        <v>305</v>
      </c>
      <c r="D8" s="86" t="s">
        <v>399</v>
      </c>
      <c r="E8" s="83" t="s">
        <v>529</v>
      </c>
      <c r="F8" s="91" t="s">
        <v>559</v>
      </c>
      <c r="G8" s="82" t="s">
        <v>530</v>
      </c>
      <c r="H8" s="100" t="s">
        <v>584</v>
      </c>
      <c r="I8" s="81"/>
      <c r="J8" s="76">
        <v>90</v>
      </c>
      <c r="K8" s="77"/>
      <c r="L8" s="77"/>
      <c r="M8" s="77"/>
      <c r="N8" s="76"/>
      <c r="O8" s="76"/>
      <c r="P8" s="76"/>
      <c r="Q8" s="76"/>
      <c r="R8" s="53"/>
      <c r="S8" s="53"/>
      <c r="T8" s="53"/>
    </row>
    <row r="9" spans="1:20" s="65" customFormat="1" ht="120.75">
      <c r="A9" s="73" t="s">
        <v>357</v>
      </c>
      <c r="B9" s="75" t="s">
        <v>472</v>
      </c>
      <c r="C9" s="102" t="s">
        <v>539</v>
      </c>
      <c r="D9" s="86"/>
      <c r="E9" s="83"/>
      <c r="F9" s="91"/>
      <c r="G9" s="82"/>
      <c r="H9" s="100" t="s">
        <v>537</v>
      </c>
      <c r="I9" s="79"/>
      <c r="J9" s="76">
        <v>75</v>
      </c>
      <c r="K9" s="77">
        <v>42414</v>
      </c>
      <c r="L9" s="79"/>
      <c r="M9" s="79"/>
      <c r="N9" s="76"/>
      <c r="O9" s="76"/>
      <c r="P9" s="76"/>
      <c r="Q9" s="76" t="s">
        <v>11</v>
      </c>
      <c r="R9" s="53"/>
      <c r="S9" s="53"/>
      <c r="T9" s="101" t="s">
        <v>538</v>
      </c>
    </row>
    <row r="10" spans="1:17" s="65" customFormat="1" ht="58.5">
      <c r="A10" s="73" t="s">
        <v>381</v>
      </c>
      <c r="B10" s="75" t="s">
        <v>473</v>
      </c>
      <c r="C10" s="75" t="s">
        <v>468</v>
      </c>
      <c r="D10" s="86" t="s">
        <v>486</v>
      </c>
      <c r="E10" s="76" t="s">
        <v>366</v>
      </c>
      <c r="F10" s="90" t="s">
        <v>487</v>
      </c>
      <c r="G10" s="82"/>
      <c r="H10" s="84" t="s">
        <v>483</v>
      </c>
      <c r="I10" s="80" t="s">
        <v>452</v>
      </c>
      <c r="J10" s="76">
        <v>105</v>
      </c>
      <c r="K10" s="77">
        <v>42718</v>
      </c>
      <c r="L10" s="77" t="s">
        <v>11</v>
      </c>
      <c r="M10" s="79"/>
      <c r="N10" s="76"/>
      <c r="O10" s="79"/>
      <c r="P10" s="75" t="s">
        <v>451</v>
      </c>
      <c r="Q10" s="76"/>
    </row>
    <row r="11" spans="1:20" s="66" customFormat="1" ht="162">
      <c r="A11" s="73" t="s">
        <v>52</v>
      </c>
      <c r="B11" s="75" t="s">
        <v>473</v>
      </c>
      <c r="C11" s="75" t="s">
        <v>305</v>
      </c>
      <c r="D11" s="86" t="s">
        <v>514</v>
      </c>
      <c r="E11" s="83" t="s">
        <v>515</v>
      </c>
      <c r="F11" s="90" t="s">
        <v>516</v>
      </c>
      <c r="G11" s="82" t="s">
        <v>517</v>
      </c>
      <c r="H11" s="89" t="s">
        <v>513</v>
      </c>
      <c r="I11" s="80" t="s">
        <v>248</v>
      </c>
      <c r="J11" s="76">
        <v>85</v>
      </c>
      <c r="K11" s="77">
        <v>42400</v>
      </c>
      <c r="L11" s="77">
        <v>42261</v>
      </c>
      <c r="M11" s="79"/>
      <c r="N11" s="76"/>
      <c r="O11" s="76"/>
      <c r="P11" s="75" t="s">
        <v>462</v>
      </c>
      <c r="Q11" s="76"/>
      <c r="R11" s="53"/>
      <c r="S11" s="53"/>
      <c r="T11" s="53"/>
    </row>
    <row r="12" spans="1:17" s="65" customFormat="1" ht="126">
      <c r="A12" s="73" t="s">
        <v>436</v>
      </c>
      <c r="B12" s="75" t="s">
        <v>473</v>
      </c>
      <c r="C12" s="75" t="s">
        <v>305</v>
      </c>
      <c r="D12" s="86" t="s">
        <v>498</v>
      </c>
      <c r="E12" s="83" t="s">
        <v>501</v>
      </c>
      <c r="F12" s="91" t="s">
        <v>502</v>
      </c>
      <c r="G12" s="82" t="s">
        <v>499</v>
      </c>
      <c r="H12" s="87" t="s">
        <v>500</v>
      </c>
      <c r="I12" s="78" t="s">
        <v>447</v>
      </c>
      <c r="J12" s="76">
        <v>85</v>
      </c>
      <c r="K12" s="77">
        <v>42749</v>
      </c>
      <c r="L12" s="77">
        <v>42565</v>
      </c>
      <c r="M12" s="79"/>
      <c r="N12" s="76"/>
      <c r="O12" s="79"/>
      <c r="P12" s="76">
        <v>5496</v>
      </c>
      <c r="Q12" s="76" t="s">
        <v>361</v>
      </c>
    </row>
    <row r="13" spans="1:20" s="66" customFormat="1" ht="234">
      <c r="A13" s="73" t="s">
        <v>51</v>
      </c>
      <c r="B13" s="75" t="s">
        <v>473</v>
      </c>
      <c r="C13" s="75" t="s">
        <v>305</v>
      </c>
      <c r="D13" s="86" t="s">
        <v>540</v>
      </c>
      <c r="E13" s="83" t="s">
        <v>543</v>
      </c>
      <c r="F13" s="91" t="s">
        <v>560</v>
      </c>
      <c r="G13" s="82" t="s">
        <v>542</v>
      </c>
      <c r="H13" s="73" t="s">
        <v>541</v>
      </c>
      <c r="I13" s="80" t="s">
        <v>253</v>
      </c>
      <c r="J13" s="76">
        <v>90</v>
      </c>
      <c r="K13" s="77">
        <v>42369</v>
      </c>
      <c r="L13" s="77">
        <v>42284</v>
      </c>
      <c r="M13" s="77"/>
      <c r="N13" s="76"/>
      <c r="O13" s="76"/>
      <c r="P13" s="76"/>
      <c r="Q13" s="76"/>
      <c r="R13" s="53"/>
      <c r="S13" s="53"/>
      <c r="T13" s="53"/>
    </row>
    <row r="14" spans="1:17" s="65" customFormat="1" ht="252">
      <c r="A14" s="73" t="s">
        <v>44</v>
      </c>
      <c r="B14" s="75" t="s">
        <v>473</v>
      </c>
      <c r="C14" s="75" t="s">
        <v>305</v>
      </c>
      <c r="D14" s="86" t="s">
        <v>404</v>
      </c>
      <c r="E14" s="83" t="s">
        <v>503</v>
      </c>
      <c r="F14" s="91" t="s">
        <v>504</v>
      </c>
      <c r="G14" s="82" t="s">
        <v>506</v>
      </c>
      <c r="H14" s="89" t="s">
        <v>505</v>
      </c>
      <c r="I14" s="78" t="s">
        <v>459</v>
      </c>
      <c r="J14" s="76">
        <v>85</v>
      </c>
      <c r="K14" s="77">
        <v>42704</v>
      </c>
      <c r="L14" s="77">
        <v>42643</v>
      </c>
      <c r="M14" s="79"/>
      <c r="N14" s="76"/>
      <c r="O14" s="79"/>
      <c r="P14" s="75" t="s">
        <v>453</v>
      </c>
      <c r="Q14" s="76" t="s">
        <v>359</v>
      </c>
    </row>
    <row r="15" spans="1:17" s="65" customFormat="1" ht="180">
      <c r="A15" s="99" t="s">
        <v>283</v>
      </c>
      <c r="B15" s="75" t="s">
        <v>473</v>
      </c>
      <c r="C15" s="75" t="s">
        <v>305</v>
      </c>
      <c r="D15" s="86" t="s">
        <v>581</v>
      </c>
      <c r="E15" s="83" t="s">
        <v>580</v>
      </c>
      <c r="F15" s="91" t="s">
        <v>582</v>
      </c>
      <c r="G15" s="82" t="s">
        <v>583</v>
      </c>
      <c r="H15" s="84" t="s">
        <v>567</v>
      </c>
      <c r="I15" s="79"/>
      <c r="J15" s="76"/>
      <c r="K15" s="79"/>
      <c r="L15" s="79"/>
      <c r="M15" s="79"/>
      <c r="N15" s="79"/>
      <c r="O15" s="79"/>
      <c r="P15" s="79"/>
      <c r="Q15" s="79"/>
    </row>
    <row r="16" spans="1:17" s="65" customFormat="1" ht="94.5">
      <c r="A16" s="99" t="s">
        <v>497</v>
      </c>
      <c r="B16" s="75" t="s">
        <v>473</v>
      </c>
      <c r="C16" s="75" t="s">
        <v>305</v>
      </c>
      <c r="D16" s="86" t="s">
        <v>572</v>
      </c>
      <c r="E16" s="83" t="s">
        <v>575</v>
      </c>
      <c r="F16" s="91" t="s">
        <v>573</v>
      </c>
      <c r="G16" s="82" t="s">
        <v>574</v>
      </c>
      <c r="H16" s="87" t="s">
        <v>570</v>
      </c>
      <c r="I16" s="79"/>
      <c r="J16" s="76"/>
      <c r="K16" s="79"/>
      <c r="L16" s="79"/>
      <c r="M16" s="79"/>
      <c r="N16" s="79"/>
      <c r="O16" s="79"/>
      <c r="P16" s="79"/>
      <c r="Q16" s="79"/>
    </row>
    <row r="17" spans="1:20" s="65" customFormat="1" ht="126">
      <c r="A17" s="99" t="s">
        <v>284</v>
      </c>
      <c r="B17" s="75" t="s">
        <v>473</v>
      </c>
      <c r="C17" s="75" t="s">
        <v>532</v>
      </c>
      <c r="D17" s="86" t="s">
        <v>531</v>
      </c>
      <c r="E17" s="83" t="s">
        <v>533</v>
      </c>
      <c r="F17" s="91" t="s">
        <v>534</v>
      </c>
      <c r="G17" s="82" t="s">
        <v>535</v>
      </c>
      <c r="H17" s="84" t="s">
        <v>536</v>
      </c>
      <c r="I17" s="79"/>
      <c r="J17" s="76">
        <v>120</v>
      </c>
      <c r="K17" s="77">
        <v>42339</v>
      </c>
      <c r="L17" s="79"/>
      <c r="M17" s="79"/>
      <c r="N17" s="76"/>
      <c r="O17" s="76"/>
      <c r="P17" s="76"/>
      <c r="Q17" s="76" t="s">
        <v>360</v>
      </c>
      <c r="R17" s="53"/>
      <c r="S17" s="53"/>
      <c r="T17" s="53"/>
    </row>
    <row r="18" spans="1:17" s="65" customFormat="1" ht="108">
      <c r="A18" s="88" t="s">
        <v>496</v>
      </c>
      <c r="B18" s="75" t="s">
        <v>473</v>
      </c>
      <c r="C18" s="75" t="s">
        <v>305</v>
      </c>
      <c r="D18" s="86" t="s">
        <v>576</v>
      </c>
      <c r="E18" s="83" t="s">
        <v>577</v>
      </c>
      <c r="F18" s="91" t="s">
        <v>578</v>
      </c>
      <c r="G18" s="82" t="s">
        <v>579</v>
      </c>
      <c r="H18" s="87" t="s">
        <v>571</v>
      </c>
      <c r="I18" s="79"/>
      <c r="J18" s="76">
        <v>60</v>
      </c>
      <c r="K18" s="79"/>
      <c r="L18" s="79"/>
      <c r="M18" s="79"/>
      <c r="N18" s="79"/>
      <c r="O18" s="79"/>
      <c r="P18" s="79"/>
      <c r="Q18" s="79"/>
    </row>
    <row r="19" spans="1:20" s="66" customFormat="1" ht="189">
      <c r="A19" s="88" t="s">
        <v>48</v>
      </c>
      <c r="B19" s="75" t="s">
        <v>473</v>
      </c>
      <c r="C19" s="75" t="s">
        <v>305</v>
      </c>
      <c r="D19" s="86" t="s">
        <v>510</v>
      </c>
      <c r="E19" s="83" t="s">
        <v>507</v>
      </c>
      <c r="F19" s="91" t="s">
        <v>508</v>
      </c>
      <c r="G19" s="82" t="s">
        <v>509</v>
      </c>
      <c r="H19" s="89" t="s">
        <v>512</v>
      </c>
      <c r="I19" s="81"/>
      <c r="J19" s="76">
        <v>125</v>
      </c>
      <c r="K19" s="77">
        <v>42341</v>
      </c>
      <c r="L19" s="77" t="s">
        <v>11</v>
      </c>
      <c r="M19" s="79"/>
      <c r="N19" s="76"/>
      <c r="O19" s="76"/>
      <c r="P19" s="75" t="s">
        <v>463</v>
      </c>
      <c r="Q19" s="76"/>
      <c r="R19" s="53"/>
      <c r="S19" s="53"/>
      <c r="T19" s="53"/>
    </row>
    <row r="20" spans="1:20" s="66" customFormat="1" ht="144">
      <c r="A20" s="88" t="s">
        <v>8</v>
      </c>
      <c r="B20" s="75" t="s">
        <v>472</v>
      </c>
      <c r="C20" s="75" t="s">
        <v>305</v>
      </c>
      <c r="D20" s="86" t="s">
        <v>385</v>
      </c>
      <c r="E20" s="83" t="s">
        <v>494</v>
      </c>
      <c r="F20" s="91" t="s">
        <v>495</v>
      </c>
      <c r="G20" s="82" t="s">
        <v>511</v>
      </c>
      <c r="H20" s="84" t="s">
        <v>484</v>
      </c>
      <c r="I20" s="78" t="s">
        <v>362</v>
      </c>
      <c r="J20" s="76">
        <v>100</v>
      </c>
      <c r="K20" s="77">
        <v>42718</v>
      </c>
      <c r="L20" s="77" t="s">
        <v>11</v>
      </c>
      <c r="M20" s="79"/>
      <c r="N20" s="76"/>
      <c r="O20" s="76"/>
      <c r="P20" s="76">
        <v>3514</v>
      </c>
      <c r="Q20" s="76" t="s">
        <v>361</v>
      </c>
      <c r="R20" s="53"/>
      <c r="S20" s="53"/>
      <c r="T20" s="53"/>
    </row>
    <row r="21" spans="1:17" s="65" customFormat="1" ht="90">
      <c r="A21" s="103" t="s">
        <v>42</v>
      </c>
      <c r="B21" s="75" t="s">
        <v>472</v>
      </c>
      <c r="C21" s="75" t="s">
        <v>305</v>
      </c>
      <c r="D21" s="86" t="s">
        <v>544</v>
      </c>
      <c r="E21" s="83" t="s">
        <v>545</v>
      </c>
      <c r="F21" s="91" t="s">
        <v>546</v>
      </c>
      <c r="G21" s="82" t="s">
        <v>547</v>
      </c>
      <c r="H21" s="84" t="s">
        <v>528</v>
      </c>
      <c r="I21" s="79"/>
      <c r="J21" s="76">
        <v>100</v>
      </c>
      <c r="K21" s="79"/>
      <c r="L21" s="79"/>
      <c r="M21" s="79"/>
      <c r="N21" s="79"/>
      <c r="O21" s="79"/>
      <c r="P21" s="79"/>
      <c r="Q21" s="79"/>
    </row>
    <row r="22" spans="1:17" s="65" customFormat="1" ht="72.75" thickBot="1">
      <c r="A22" s="103" t="s">
        <v>9</v>
      </c>
      <c r="B22" s="75" t="s">
        <v>473</v>
      </c>
      <c r="C22" s="75" t="s">
        <v>305</v>
      </c>
      <c r="D22" s="86" t="s">
        <v>549</v>
      </c>
      <c r="E22" s="83" t="s">
        <v>550</v>
      </c>
      <c r="F22" s="91" t="s">
        <v>551</v>
      </c>
      <c r="G22" s="82" t="s">
        <v>552</v>
      </c>
      <c r="H22" s="84" t="s">
        <v>548</v>
      </c>
      <c r="I22" s="79"/>
      <c r="J22" s="76">
        <v>140</v>
      </c>
      <c r="K22" s="79"/>
      <c r="L22" s="79"/>
      <c r="M22" s="79"/>
      <c r="N22" s="79"/>
      <c r="O22" s="79"/>
      <c r="P22" s="79"/>
      <c r="Q22" s="79"/>
    </row>
    <row r="23" spans="1:26" s="65" customFormat="1" ht="59.25" thickBot="1">
      <c r="A23" s="98" t="s">
        <v>49</v>
      </c>
      <c r="B23" s="75" t="s">
        <v>472</v>
      </c>
      <c r="C23" s="75" t="s">
        <v>305</v>
      </c>
      <c r="D23" s="86" t="s">
        <v>525</v>
      </c>
      <c r="E23" s="83" t="s">
        <v>526</v>
      </c>
      <c r="F23" s="91" t="s">
        <v>173</v>
      </c>
      <c r="G23" s="82" t="s">
        <v>527</v>
      </c>
      <c r="H23" s="84" t="s">
        <v>528</v>
      </c>
      <c r="I23" s="93" t="s">
        <v>364</v>
      </c>
      <c r="J23" s="94">
        <v>120</v>
      </c>
      <c r="K23" s="95">
        <v>42074</v>
      </c>
      <c r="L23" s="96"/>
      <c r="M23" s="96"/>
      <c r="N23" s="94"/>
      <c r="O23" s="94"/>
      <c r="P23" s="94"/>
      <c r="Q23" s="94" t="s">
        <v>359</v>
      </c>
      <c r="R23" s="97"/>
      <c r="S23" s="97"/>
      <c r="T23" s="97"/>
      <c r="U23" s="97"/>
      <c r="V23" s="97"/>
      <c r="W23" s="97"/>
      <c r="X23" s="97"/>
      <c r="Y23" s="97"/>
      <c r="Z23" s="97"/>
    </row>
    <row r="24" spans="1:20" s="65" customFormat="1" ht="19.5">
      <c r="A24" s="98" t="s">
        <v>50</v>
      </c>
      <c r="B24" s="75"/>
      <c r="C24" s="75"/>
      <c r="D24" s="86"/>
      <c r="E24" s="83"/>
      <c r="F24" s="91"/>
      <c r="G24" s="82"/>
      <c r="H24" s="76" t="s">
        <v>565</v>
      </c>
      <c r="I24" s="80" t="s">
        <v>367</v>
      </c>
      <c r="J24" s="76">
        <v>90</v>
      </c>
      <c r="K24" s="77"/>
      <c r="L24" s="79"/>
      <c r="M24" s="79"/>
      <c r="N24" s="76"/>
      <c r="O24" s="76"/>
      <c r="P24" s="76"/>
      <c r="Q24" s="76" t="s">
        <v>359</v>
      </c>
      <c r="R24" s="53"/>
      <c r="S24" s="53"/>
      <c r="T24" s="53"/>
    </row>
    <row r="25" spans="1:17" s="65" customFormat="1" ht="19.5">
      <c r="A25" s="98" t="s">
        <v>282</v>
      </c>
      <c r="B25" s="75" t="s">
        <v>472</v>
      </c>
      <c r="C25" s="75" t="s">
        <v>553</v>
      </c>
      <c r="D25" s="86"/>
      <c r="E25" s="3"/>
      <c r="F25" s="91"/>
      <c r="G25" s="82"/>
      <c r="H25" s="84" t="s">
        <v>484</v>
      </c>
      <c r="I25" s="79"/>
      <c r="J25" s="76">
        <v>105</v>
      </c>
      <c r="K25" s="79"/>
      <c r="L25" s="79"/>
      <c r="M25" s="79"/>
      <c r="N25" s="79"/>
      <c r="O25" s="79"/>
      <c r="P25" s="79"/>
      <c r="Q25" s="79"/>
    </row>
    <row r="26" spans="1:17" s="65" customFormat="1" ht="39">
      <c r="A26" s="98" t="s">
        <v>380</v>
      </c>
      <c r="B26" s="75" t="s">
        <v>473</v>
      </c>
      <c r="C26" s="75" t="s">
        <v>305</v>
      </c>
      <c r="D26" s="86" t="s">
        <v>415</v>
      </c>
      <c r="E26" s="83" t="s">
        <v>564</v>
      </c>
      <c r="F26" s="91" t="s">
        <v>563</v>
      </c>
      <c r="G26" s="82"/>
      <c r="H26" s="76" t="s">
        <v>566</v>
      </c>
      <c r="I26" s="79"/>
      <c r="J26" s="76">
        <v>95</v>
      </c>
      <c r="K26" s="79"/>
      <c r="L26" s="79"/>
      <c r="M26" s="79"/>
      <c r="N26" s="79"/>
      <c r="O26" s="79"/>
      <c r="P26" s="79"/>
      <c r="Q26" s="79"/>
    </row>
    <row r="27" spans="1:17" s="65" customFormat="1" ht="19.5">
      <c r="A27" s="98" t="s">
        <v>561</v>
      </c>
      <c r="B27" s="75" t="s">
        <v>472</v>
      </c>
      <c r="C27" s="75" t="s">
        <v>305</v>
      </c>
      <c r="D27" s="86"/>
      <c r="E27" s="83"/>
      <c r="F27" s="91" t="s">
        <v>591</v>
      </c>
      <c r="G27" s="82"/>
      <c r="H27" s="84" t="s">
        <v>568</v>
      </c>
      <c r="I27" s="79"/>
      <c r="J27" s="76"/>
      <c r="K27" s="79"/>
      <c r="L27" s="79"/>
      <c r="M27" s="79"/>
      <c r="N27" s="79"/>
      <c r="O27" s="79"/>
      <c r="P27" s="79"/>
      <c r="Q27" s="79"/>
    </row>
    <row r="31" spans="1:8" ht="18">
      <c r="A31" s="74"/>
      <c r="B31" s="62"/>
      <c r="C31" s="62"/>
      <c r="D31" s="62"/>
      <c r="E31" s="12"/>
      <c r="F31" s="12"/>
      <c r="G31" s="12"/>
      <c r="H31" s="12"/>
    </row>
    <row r="3179" ht="12.75">
      <c r="O3179">
        <f>O9675</f>
        <v>0</v>
      </c>
    </row>
  </sheetData>
  <sheetProtection/>
  <conditionalFormatting sqref="M2 M20:M22 M5:M9">
    <cfRule type="cellIs" priority="49" dxfId="0" operator="equal" stopIfTrue="1">
      <formula>"yes"</formula>
    </cfRule>
    <cfRule type="expression" priority="50" dxfId="0" stopIfTrue="1">
      <formula>"yes"</formula>
    </cfRule>
  </conditionalFormatting>
  <conditionalFormatting sqref="C1:C22 C24:C65536">
    <cfRule type="cellIs" priority="43" dxfId="8" operator="equal" stopIfTrue="1">
      <formula>"Theoretical &amp; Applied Mechanics"</formula>
    </cfRule>
    <cfRule type="cellIs" priority="44" dxfId="7" operator="equal" stopIfTrue="1">
      <formula>"Mechanical Engineering"</formula>
    </cfRule>
    <cfRule type="cellIs" priority="45" dxfId="6" operator="equal" stopIfTrue="1">
      <formula>"Aerospace Engineering"</formula>
    </cfRule>
  </conditionalFormatting>
  <conditionalFormatting sqref="B1:B22 B24:B65536">
    <cfRule type="cellIs" priority="37" dxfId="5" operator="equal" stopIfTrue="1">
      <formula>"MASc"</formula>
    </cfRule>
    <cfRule type="cellIs" priority="38" dxfId="4" operator="equal" stopIfTrue="1">
      <formula>"PhD"</formula>
    </cfRule>
    <cfRule type="cellIs" priority="39" dxfId="3" operator="equal" stopIfTrue="1">
      <formula>"MSc"</formula>
    </cfRule>
  </conditionalFormatting>
  <conditionalFormatting sqref="C23">
    <cfRule type="cellIs" priority="34" dxfId="8" operator="equal" stopIfTrue="1">
      <formula>"Theoretical &amp; Applied Mechanics"</formula>
    </cfRule>
    <cfRule type="cellIs" priority="35" dxfId="7" operator="equal" stopIfTrue="1">
      <formula>"Mechanical Engineering"</formula>
    </cfRule>
    <cfRule type="cellIs" priority="36" dxfId="6" operator="equal" stopIfTrue="1">
      <formula>"Aerospace Engineering"</formula>
    </cfRule>
  </conditionalFormatting>
  <conditionalFormatting sqref="B23">
    <cfRule type="cellIs" priority="31" dxfId="5" operator="equal" stopIfTrue="1">
      <formula>"MASc"</formula>
    </cfRule>
    <cfRule type="cellIs" priority="32" dxfId="4" operator="equal" stopIfTrue="1">
      <formula>"PhD"</formula>
    </cfRule>
    <cfRule type="cellIs" priority="33" dxfId="3" operator="equal" stopIfTrue="1">
      <formula>"MSc"</formula>
    </cfRule>
  </conditionalFormatting>
  <conditionalFormatting sqref="C8">
    <cfRule type="cellIs" priority="25" dxfId="8" operator="equal" stopIfTrue="1">
      <formula>"Theoretical &amp; Applied Mechanics"</formula>
    </cfRule>
    <cfRule type="cellIs" priority="26" dxfId="7" operator="equal" stopIfTrue="1">
      <formula>"Mechanical Engineering"</formula>
    </cfRule>
    <cfRule type="cellIs" priority="27" dxfId="6" operator="equal" stopIfTrue="1">
      <formula>"Aerospace Engineering"</formula>
    </cfRule>
  </conditionalFormatting>
  <conditionalFormatting sqref="C9">
    <cfRule type="cellIs" priority="22" dxfId="8" operator="equal" stopIfTrue="1">
      <formula>"Theoretical &amp; Applied Mechanics"</formula>
    </cfRule>
    <cfRule type="cellIs" priority="23" dxfId="7" operator="equal" stopIfTrue="1">
      <formula>"Mechanical Engineering"</formula>
    </cfRule>
    <cfRule type="cellIs" priority="24" dxfId="6" operator="equal" stopIfTrue="1">
      <formula>"Aerospace Engineering"</formula>
    </cfRule>
  </conditionalFormatting>
  <conditionalFormatting sqref="C9">
    <cfRule type="cellIs" priority="19" dxfId="8" operator="equal" stopIfTrue="1">
      <formula>"Theoretical &amp; Applied Mechanics"</formula>
    </cfRule>
    <cfRule type="cellIs" priority="20" dxfId="7" operator="equal" stopIfTrue="1">
      <formula>"Mechanical Engineering"</formula>
    </cfRule>
    <cfRule type="cellIs" priority="21" dxfId="6" operator="equal" stopIfTrue="1">
      <formula>"Aerospace Engineering"</formula>
    </cfRule>
  </conditionalFormatting>
  <conditionalFormatting sqref="C22">
    <cfRule type="cellIs" priority="16" dxfId="8" operator="equal" stopIfTrue="1">
      <formula>"Theoretical &amp; Applied Mechanics"</formula>
    </cfRule>
    <cfRule type="cellIs" priority="17" dxfId="7" operator="equal" stopIfTrue="1">
      <formula>"Mechanical Engineering"</formula>
    </cfRule>
    <cfRule type="cellIs" priority="18" dxfId="6" operator="equal" stopIfTrue="1">
      <formula>"Aerospace Engineering"</formula>
    </cfRule>
  </conditionalFormatting>
  <conditionalFormatting sqref="B22">
    <cfRule type="cellIs" priority="13" dxfId="5" operator="equal" stopIfTrue="1">
      <formula>"MASc"</formula>
    </cfRule>
    <cfRule type="cellIs" priority="14" dxfId="4" operator="equal" stopIfTrue="1">
      <formula>"PhD"</formula>
    </cfRule>
    <cfRule type="cellIs" priority="15" dxfId="3" operator="equal" stopIfTrue="1">
      <formula>"MSc"</formula>
    </cfRule>
  </conditionalFormatting>
  <conditionalFormatting sqref="C18">
    <cfRule type="cellIs" priority="4" dxfId="8" operator="equal" stopIfTrue="1">
      <formula>"Theoretical &amp; Applied Mechanics"</formula>
    </cfRule>
    <cfRule type="cellIs" priority="5" dxfId="7" operator="equal" stopIfTrue="1">
      <formula>"Mechanical Engineering"</formula>
    </cfRule>
    <cfRule type="cellIs" priority="6" dxfId="6" operator="equal" stopIfTrue="1">
      <formula>"Aerospace Engineering"</formula>
    </cfRule>
  </conditionalFormatting>
  <conditionalFormatting sqref="B18">
    <cfRule type="cellIs" priority="1" dxfId="5" operator="equal" stopIfTrue="1">
      <formula>"MASc"</formula>
    </cfRule>
    <cfRule type="cellIs" priority="2" dxfId="4" operator="equal" stopIfTrue="1">
      <formula>"PhD"</formula>
    </cfRule>
    <cfRule type="cellIs" priority="3" dxfId="3" operator="equal" stopIfTrue="1">
      <formula>"MSc"</formula>
    </cfRule>
  </conditionalFormatting>
  <hyperlinks>
    <hyperlink ref="I14" r:id="rId1" display="www.applyweb.com/gatechg/ "/>
    <hyperlink ref="I7" r:id="rId2" display="https://apply.sgs.utoronto.ca/"/>
    <hyperlink ref="I10" r:id="rId3" display="https://test-graduate-school.pantheonsite.io/admissions/apply/ "/>
    <hyperlink ref="I4" r:id="rId4" display="http://engineeringcas.liaisoncas.org/apply/"/>
    <hyperlink ref="I3" r:id="rId5" display="https://www.mcgill.ca/uapply"/>
    <hyperlink ref="I12" r:id="rId6" display="https://applygrad.ncsu.edu/apply/"/>
    <hyperlink ref="I13" r:id="rId7" display="https://gradapply.mit.edu/aeroastro/apply/login/"/>
    <hyperlink ref="I24" r:id="rId8" display="https://rackham.umich.edu/admissions/applying/"/>
    <hyperlink ref="I11" r:id="rId9" display="https://previewapp.applyyourself.com/AYApplicantLogin/fl_ApplicantConnectLogin.asp?id=umdgrad"/>
    <hyperlink ref="E7" r:id="rId10" tooltip="Multifunctional Structures" display="https://www.utias.utoronto.ca/research/multifunctional-structure"/>
    <hyperlink ref="F7" r:id="rId11" tooltip="Multifunctional Structures" display="https://www.utias.utoronto.ca/research/multifunctional-structure"/>
    <hyperlink ref="E2" r:id="rId12" tooltip="Home" display="https://www.colorado.edu/isogeometric/"/>
    <hyperlink ref="F2" r:id="rId13" display="https://www.colorado.edu/isogeometric/john-evans"/>
    <hyperlink ref="D2" r:id="rId14" display="https://www.colorado.edu/aerospace/current-students/graduates/curriculum/astrodynamics-satellite-navigation-systems"/>
    <hyperlink ref="D7" r:id="rId15" display="https://www.utias.utoronto.ca/areas-of-research-and-collaborative-centres-at-utias/"/>
    <hyperlink ref="F12" r:id="rId16" display="https://www.mae.ncsu.edu/people/smfergu2/"/>
    <hyperlink ref="I23" r:id="rId17" display="https://rackham.umich.edu/admissions/applying/"/>
  </hyperlinks>
  <printOptions/>
  <pageMargins left="0.787401575" right="0.787401575" top="0.984251969" bottom="0.984251969" header="0.5" footer="0.5"/>
  <pageSetup orientation="landscape" r:id="rId18"/>
</worksheet>
</file>

<file path=xl/worksheets/sheet10.xml><?xml version="1.0" encoding="utf-8"?>
<worksheet xmlns="http://schemas.openxmlformats.org/spreadsheetml/2006/main" xmlns:r="http://schemas.openxmlformats.org/officeDocument/2006/relationships">
  <dimension ref="A1:D12"/>
  <sheetViews>
    <sheetView zoomScalePageLayoutView="0" workbookViewId="0" topLeftCell="A1">
      <selection activeCell="D2" sqref="D2"/>
    </sheetView>
  </sheetViews>
  <sheetFormatPr defaultColWidth="11.00390625" defaultRowHeight="12.75"/>
  <cols>
    <col min="1" max="1" width="32.75390625" style="0" bestFit="1" customWidth="1"/>
  </cols>
  <sheetData>
    <row r="1" spans="1:4" ht="18">
      <c r="A1" s="12" t="s">
        <v>24</v>
      </c>
      <c r="B1" s="12" t="s">
        <v>15</v>
      </c>
      <c r="C1" s="12" t="s">
        <v>16</v>
      </c>
      <c r="D1" s="12" t="s">
        <v>17</v>
      </c>
    </row>
    <row r="2" spans="1:4" ht="18">
      <c r="A2" s="12" t="s">
        <v>8</v>
      </c>
      <c r="B2" s="41">
        <v>42352</v>
      </c>
      <c r="C2" s="45" t="s">
        <v>366</v>
      </c>
      <c r="D2" s="60" t="s">
        <v>365</v>
      </c>
    </row>
    <row r="3" spans="1:4" ht="18">
      <c r="A3" s="12" t="s">
        <v>43</v>
      </c>
      <c r="B3" s="41">
        <v>42352</v>
      </c>
      <c r="C3" s="43">
        <v>500</v>
      </c>
      <c r="D3" s="48" t="s">
        <v>249</v>
      </c>
    </row>
    <row r="4" spans="1:4" ht="18">
      <c r="A4" s="12" t="s">
        <v>46</v>
      </c>
      <c r="B4" s="41">
        <v>42338</v>
      </c>
      <c r="C4" s="45" t="s">
        <v>366</v>
      </c>
      <c r="D4" s="56" t="s">
        <v>250</v>
      </c>
    </row>
    <row r="5" spans="1:4" ht="18">
      <c r="A5" s="12" t="s">
        <v>49</v>
      </c>
      <c r="B5" s="41">
        <v>42340</v>
      </c>
      <c r="C5" s="45" t="s">
        <v>366</v>
      </c>
      <c r="D5" s="58" t="s">
        <v>369</v>
      </c>
    </row>
    <row r="6" spans="1:4" ht="18">
      <c r="A6" s="12" t="s">
        <v>50</v>
      </c>
      <c r="B6" s="41"/>
      <c r="C6" s="43"/>
      <c r="D6" s="5"/>
    </row>
    <row r="7" spans="1:4" ht="18">
      <c r="A7" s="12" t="s">
        <v>357</v>
      </c>
      <c r="B7" s="41">
        <v>42414</v>
      </c>
      <c r="C7" s="43"/>
      <c r="D7" s="6"/>
    </row>
    <row r="8" spans="1:4" ht="18">
      <c r="A8" s="12" t="s">
        <v>284</v>
      </c>
      <c r="B8" s="41">
        <v>42339</v>
      </c>
      <c r="C8" s="43"/>
      <c r="D8" s="5"/>
    </row>
    <row r="9" spans="1:4" ht="18">
      <c r="A9" s="12" t="s">
        <v>52</v>
      </c>
      <c r="B9" s="41">
        <v>42400</v>
      </c>
      <c r="C9" s="45" t="s">
        <v>252</v>
      </c>
      <c r="D9" s="27" t="s">
        <v>251</v>
      </c>
    </row>
    <row r="10" spans="1:4" ht="18">
      <c r="A10" s="12" t="s">
        <v>51</v>
      </c>
      <c r="B10" s="41">
        <v>42369</v>
      </c>
      <c r="C10" s="45" t="s">
        <v>366</v>
      </c>
      <c r="D10" s="57" t="s">
        <v>368</v>
      </c>
    </row>
    <row r="11" spans="1:4" ht="18">
      <c r="A11" s="12" t="s">
        <v>48</v>
      </c>
      <c r="B11" s="41">
        <v>42341</v>
      </c>
      <c r="C11" s="43"/>
      <c r="D11" s="5"/>
    </row>
    <row r="12" ht="12.75">
      <c r="A12" s="2"/>
    </row>
  </sheetData>
  <sheetProtection/>
  <printOptions/>
  <pageMargins left="0.787401575" right="0.787401575" top="0.984251969" bottom="0.984251969"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Q31"/>
  <sheetViews>
    <sheetView zoomScalePageLayoutView="0" workbookViewId="0" topLeftCell="A1">
      <selection activeCell="C11" sqref="C11"/>
    </sheetView>
  </sheetViews>
  <sheetFormatPr defaultColWidth="11.00390625" defaultRowHeight="12.75"/>
  <cols>
    <col min="1" max="1" width="24.125" style="0" bestFit="1" customWidth="1"/>
    <col min="2" max="2" width="20.625" style="0" bestFit="1" customWidth="1"/>
    <col min="3" max="3" width="20.00390625" style="0" bestFit="1" customWidth="1"/>
    <col min="4" max="4" width="7.375" style="0" bestFit="1" customWidth="1"/>
    <col min="5" max="5" width="8.375" style="0" bestFit="1" customWidth="1"/>
    <col min="6" max="6" width="13.875" style="0" bestFit="1" customWidth="1"/>
    <col min="7" max="7" width="7.625" style="0" bestFit="1" customWidth="1"/>
    <col min="8" max="8" width="6.625" style="0" bestFit="1" customWidth="1"/>
    <col min="9" max="9" width="6.50390625" style="0" bestFit="1" customWidth="1"/>
    <col min="10" max="10" width="9.50390625" style="0" bestFit="1" customWidth="1"/>
    <col min="11" max="11" width="28.875" style="0" bestFit="1" customWidth="1"/>
    <col min="12" max="12" width="21.375" style="0" bestFit="1" customWidth="1"/>
    <col min="13" max="13" width="32.50390625" style="0" bestFit="1" customWidth="1"/>
    <col min="14" max="14" width="55.875" style="0" bestFit="1" customWidth="1"/>
    <col min="15" max="15" width="22.50390625" style="0" bestFit="1" customWidth="1"/>
    <col min="16" max="16" width="23.875" style="0" bestFit="1" customWidth="1"/>
    <col min="17" max="17" width="7.75390625" style="0" bestFit="1" customWidth="1"/>
  </cols>
  <sheetData>
    <row r="1" spans="1:12" ht="18">
      <c r="A1" s="10" t="s">
        <v>29</v>
      </c>
      <c r="B1" s="10"/>
      <c r="C1" s="10"/>
      <c r="D1" s="11"/>
      <c r="E1" s="11"/>
      <c r="F1" s="11"/>
      <c r="G1" s="11"/>
      <c r="H1" s="11"/>
      <c r="I1" s="11"/>
      <c r="J1" s="8"/>
      <c r="K1" s="8"/>
      <c r="L1" s="8"/>
    </row>
    <row r="2" spans="1:12" ht="18">
      <c r="A2" s="11"/>
      <c r="B2" s="11"/>
      <c r="C2" s="11"/>
      <c r="D2" s="11"/>
      <c r="E2" s="11"/>
      <c r="F2" s="11"/>
      <c r="G2" s="11"/>
      <c r="H2" s="11"/>
      <c r="I2" s="11"/>
      <c r="J2" s="8"/>
      <c r="K2" s="8"/>
      <c r="L2" s="8"/>
    </row>
    <row r="3" spans="1:14" ht="18">
      <c r="A3" s="10" t="s">
        <v>305</v>
      </c>
      <c r="B3" s="53" t="s">
        <v>302</v>
      </c>
      <c r="C3" s="53" t="s">
        <v>307</v>
      </c>
      <c r="D3" s="11" t="s">
        <v>55</v>
      </c>
      <c r="E3" s="11" t="s">
        <v>56</v>
      </c>
      <c r="F3" s="11" t="s">
        <v>54</v>
      </c>
      <c r="G3" s="11" t="s">
        <v>19</v>
      </c>
      <c r="H3" s="11" t="s">
        <v>20</v>
      </c>
      <c r="I3" s="11" t="s">
        <v>21</v>
      </c>
      <c r="J3" s="20" t="s">
        <v>108</v>
      </c>
      <c r="K3" s="20"/>
      <c r="L3" s="20"/>
      <c r="M3" s="20"/>
      <c r="N3" s="20"/>
    </row>
    <row r="4" spans="1:17" ht="18">
      <c r="A4" s="12" t="s">
        <v>8</v>
      </c>
      <c r="B4" s="15"/>
      <c r="C4" s="15"/>
      <c r="D4" s="11">
        <v>515</v>
      </c>
      <c r="E4" s="11">
        <v>116</v>
      </c>
      <c r="F4" s="13">
        <f>E4/D4</f>
        <v>0.22524271844660193</v>
      </c>
      <c r="G4" s="11" t="s">
        <v>57</v>
      </c>
      <c r="H4" s="11">
        <v>167</v>
      </c>
      <c r="I4" s="11">
        <v>163</v>
      </c>
      <c r="J4" s="11">
        <v>100</v>
      </c>
      <c r="K4" s="11"/>
      <c r="L4" s="11"/>
      <c r="M4" s="11"/>
      <c r="N4" s="11"/>
      <c r="O4" s="11"/>
      <c r="P4" s="11"/>
      <c r="Q4" s="11"/>
    </row>
    <row r="5" spans="1:12" ht="18">
      <c r="A5" s="12" t="s">
        <v>43</v>
      </c>
      <c r="B5" s="15"/>
      <c r="C5" s="15"/>
      <c r="D5" s="11">
        <f>52+15</f>
        <v>67</v>
      </c>
      <c r="E5" s="11">
        <v>52</v>
      </c>
      <c r="F5" s="13">
        <v>0.3</v>
      </c>
      <c r="G5" s="11" t="s">
        <v>58</v>
      </c>
      <c r="H5" s="11">
        <v>165</v>
      </c>
      <c r="I5" s="11">
        <v>157</v>
      </c>
      <c r="J5" s="11">
        <v>75</v>
      </c>
      <c r="K5" s="8"/>
      <c r="L5" s="8"/>
    </row>
    <row r="6" spans="1:12" ht="18">
      <c r="A6" s="12" t="s">
        <v>46</v>
      </c>
      <c r="B6" s="15"/>
      <c r="C6" s="15"/>
      <c r="D6" s="11"/>
      <c r="E6" s="11">
        <v>32</v>
      </c>
      <c r="F6" s="13">
        <v>0.63</v>
      </c>
      <c r="G6" s="11" t="s">
        <v>59</v>
      </c>
      <c r="H6" s="11">
        <v>164</v>
      </c>
      <c r="I6" s="11">
        <v>159</v>
      </c>
      <c r="J6" s="11">
        <v>70</v>
      </c>
      <c r="K6" s="8"/>
      <c r="L6" s="8"/>
    </row>
    <row r="7" spans="1:12" ht="18">
      <c r="A7" s="12" t="s">
        <v>52</v>
      </c>
      <c r="B7" s="15"/>
      <c r="C7" s="15"/>
      <c r="D7" s="11"/>
      <c r="E7" s="11"/>
      <c r="F7" s="13"/>
      <c r="G7" s="11"/>
      <c r="H7" s="11"/>
      <c r="I7" s="11"/>
      <c r="J7" s="11">
        <v>85</v>
      </c>
      <c r="K7" s="8"/>
      <c r="L7" s="8"/>
    </row>
    <row r="8" spans="1:12" ht="18">
      <c r="A8" s="12" t="s">
        <v>44</v>
      </c>
      <c r="B8" s="18"/>
      <c r="C8" s="17"/>
      <c r="D8" s="11">
        <v>72</v>
      </c>
      <c r="E8" s="11">
        <v>36</v>
      </c>
      <c r="F8" s="13">
        <f aca="true" t="shared" si="0" ref="F8:F13">E8/D8</f>
        <v>0.5</v>
      </c>
      <c r="G8" s="11" t="s">
        <v>58</v>
      </c>
      <c r="H8" s="11">
        <v>165</v>
      </c>
      <c r="I8" s="11">
        <v>158</v>
      </c>
      <c r="J8" s="11">
        <v>85</v>
      </c>
      <c r="K8" s="8"/>
      <c r="L8" s="8"/>
    </row>
    <row r="9" spans="1:12" ht="18">
      <c r="A9" s="12" t="s">
        <v>51</v>
      </c>
      <c r="B9" s="18"/>
      <c r="C9" s="15"/>
      <c r="D9" s="11">
        <f>67+31</f>
        <v>98</v>
      </c>
      <c r="E9" s="11">
        <v>67</v>
      </c>
      <c r="F9" s="13">
        <f t="shared" si="0"/>
        <v>0.6836734693877551</v>
      </c>
      <c r="G9" s="11" t="s">
        <v>62</v>
      </c>
      <c r="H9" s="11">
        <v>167</v>
      </c>
      <c r="I9" s="11">
        <v>158</v>
      </c>
      <c r="J9" s="11"/>
      <c r="K9" s="8"/>
      <c r="L9" s="8"/>
    </row>
    <row r="10" spans="1:12" ht="18">
      <c r="A10" s="12" t="s">
        <v>48</v>
      </c>
      <c r="B10" s="15"/>
      <c r="C10" s="18"/>
      <c r="D10" s="11">
        <f>22+15</f>
        <v>37</v>
      </c>
      <c r="E10" s="11">
        <v>22</v>
      </c>
      <c r="F10" s="13">
        <f t="shared" si="0"/>
        <v>0.5945945945945946</v>
      </c>
      <c r="G10" s="11" t="s">
        <v>63</v>
      </c>
      <c r="H10" s="11">
        <v>167</v>
      </c>
      <c r="I10" s="11">
        <v>160</v>
      </c>
      <c r="J10" s="11">
        <v>75</v>
      </c>
      <c r="K10" s="8"/>
      <c r="L10" s="8"/>
    </row>
    <row r="11" spans="1:12" ht="18">
      <c r="A11" s="12" t="s">
        <v>45</v>
      </c>
      <c r="B11" s="17"/>
      <c r="C11" s="15"/>
      <c r="D11" s="11">
        <f>37+66</f>
        <v>103</v>
      </c>
      <c r="E11" s="11">
        <v>37</v>
      </c>
      <c r="F11" s="13">
        <f t="shared" si="0"/>
        <v>0.3592233009708738</v>
      </c>
      <c r="G11" s="11" t="s">
        <v>60</v>
      </c>
      <c r="H11" s="11">
        <v>167</v>
      </c>
      <c r="I11" s="11">
        <v>157</v>
      </c>
      <c r="J11" s="11">
        <v>90</v>
      </c>
      <c r="K11" s="8"/>
      <c r="L11" s="8"/>
    </row>
    <row r="12" spans="1:12" ht="18">
      <c r="A12" s="12" t="s">
        <v>42</v>
      </c>
      <c r="B12" s="12"/>
      <c r="C12" s="17"/>
      <c r="D12" s="11">
        <v>304</v>
      </c>
      <c r="E12" s="11">
        <v>28</v>
      </c>
      <c r="F12" s="13">
        <f t="shared" si="0"/>
        <v>0.09210526315789473</v>
      </c>
      <c r="G12" s="11"/>
      <c r="H12" s="11"/>
      <c r="I12" s="11"/>
      <c r="J12" s="11">
        <v>100</v>
      </c>
      <c r="K12" s="8"/>
      <c r="L12" s="8"/>
    </row>
    <row r="13" spans="1:12" ht="18">
      <c r="A13" s="12" t="s">
        <v>50</v>
      </c>
      <c r="B13" s="18"/>
      <c r="C13" s="17"/>
      <c r="D13" s="11">
        <v>252</v>
      </c>
      <c r="E13" s="11">
        <v>42</v>
      </c>
      <c r="F13" s="13">
        <f t="shared" si="0"/>
        <v>0.16666666666666666</v>
      </c>
      <c r="G13" s="11" t="s">
        <v>61</v>
      </c>
      <c r="H13" s="11">
        <v>168</v>
      </c>
      <c r="I13" s="11">
        <v>156</v>
      </c>
      <c r="J13" s="11"/>
      <c r="K13" s="8"/>
      <c r="L13" s="8"/>
    </row>
    <row r="14" spans="1:12" ht="18">
      <c r="A14" s="12" t="s">
        <v>47</v>
      </c>
      <c r="B14" s="12"/>
      <c r="C14" s="15"/>
      <c r="D14" s="11"/>
      <c r="E14" s="11"/>
      <c r="F14" s="13"/>
      <c r="G14" s="11"/>
      <c r="H14" s="11"/>
      <c r="I14" s="11"/>
      <c r="J14" s="11"/>
      <c r="K14" s="11"/>
      <c r="L14" s="8"/>
    </row>
    <row r="15" spans="1:12" ht="18">
      <c r="A15" s="12" t="s">
        <v>9</v>
      </c>
      <c r="B15" s="12"/>
      <c r="C15" s="14"/>
      <c r="D15" s="11">
        <f>49+29</f>
        <v>78</v>
      </c>
      <c r="E15" s="11">
        <v>49</v>
      </c>
      <c r="F15" s="13">
        <f>E15/D15</f>
        <v>0.6282051282051282</v>
      </c>
      <c r="G15" s="11" t="s">
        <v>64</v>
      </c>
      <c r="H15" s="11">
        <v>166</v>
      </c>
      <c r="I15" s="11">
        <v>157</v>
      </c>
      <c r="J15" s="11"/>
      <c r="K15" s="11"/>
      <c r="L15" s="8"/>
    </row>
    <row r="16" spans="1:12" ht="18">
      <c r="A16" s="12" t="s">
        <v>53</v>
      </c>
      <c r="B16" s="16"/>
      <c r="C16" s="15"/>
      <c r="D16" s="11"/>
      <c r="E16" s="11"/>
      <c r="F16" s="13"/>
      <c r="G16" s="11"/>
      <c r="H16" s="11"/>
      <c r="I16" s="11"/>
      <c r="J16" s="11"/>
      <c r="K16" s="11"/>
      <c r="L16" s="8"/>
    </row>
    <row r="17" spans="1:12" ht="18">
      <c r="A17" s="8"/>
      <c r="B17" s="8"/>
      <c r="C17" s="8"/>
      <c r="D17" s="8"/>
      <c r="E17" s="8"/>
      <c r="F17" s="9"/>
      <c r="G17" s="8"/>
      <c r="H17" s="11">
        <f>AVERAGE(H4:H6,H7:H12)</f>
        <v>166</v>
      </c>
      <c r="I17" s="11">
        <f>AVERAGE(I4:I6,I7:I12)</f>
        <v>158.85714285714286</v>
      </c>
      <c r="J17" s="11"/>
      <c r="K17" s="11"/>
      <c r="L17" s="8"/>
    </row>
    <row r="18" spans="1:12" ht="18">
      <c r="A18" s="10" t="s">
        <v>304</v>
      </c>
      <c r="B18" s="53" t="s">
        <v>302</v>
      </c>
      <c r="C18" s="53" t="s">
        <v>306</v>
      </c>
      <c r="D18" s="8"/>
      <c r="E18" s="8"/>
      <c r="F18" s="9"/>
      <c r="G18" s="8"/>
      <c r="H18" s="11"/>
      <c r="I18" s="11"/>
      <c r="J18" s="11"/>
      <c r="K18" s="11"/>
      <c r="L18" s="8"/>
    </row>
    <row r="19" spans="1:12" ht="18">
      <c r="A19" s="12" t="s">
        <v>49</v>
      </c>
      <c r="B19" s="15"/>
      <c r="C19" s="15"/>
      <c r="D19" s="11"/>
      <c r="E19" s="11"/>
      <c r="F19" s="13"/>
      <c r="G19" s="11"/>
      <c r="H19" s="11"/>
      <c r="I19" s="11"/>
      <c r="J19" s="11">
        <v>125</v>
      </c>
      <c r="K19" s="11"/>
      <c r="L19" s="8"/>
    </row>
    <row r="20" spans="1:12" ht="18">
      <c r="A20" s="12" t="s">
        <v>43</v>
      </c>
      <c r="B20" s="54"/>
      <c r="C20" s="15"/>
      <c r="D20" s="8"/>
      <c r="E20" s="8"/>
      <c r="F20" s="9"/>
      <c r="G20" s="8"/>
      <c r="H20" s="8"/>
      <c r="I20" s="8"/>
      <c r="J20" s="11">
        <v>75</v>
      </c>
      <c r="K20" s="11"/>
      <c r="L20" s="8"/>
    </row>
    <row r="21" spans="1:12" ht="18">
      <c r="A21" s="12" t="s">
        <v>50</v>
      </c>
      <c r="B21" s="15"/>
      <c r="C21" s="15"/>
      <c r="D21" s="11"/>
      <c r="E21" s="11"/>
      <c r="F21" s="13"/>
      <c r="G21" s="11"/>
      <c r="H21" s="11"/>
      <c r="I21" s="11"/>
      <c r="J21" s="11"/>
      <c r="K21" s="11"/>
      <c r="L21" s="8"/>
    </row>
    <row r="22" spans="1:12" ht="18">
      <c r="A22" s="12" t="s">
        <v>356</v>
      </c>
      <c r="B22" s="54"/>
      <c r="C22" s="55"/>
      <c r="D22" s="8"/>
      <c r="E22" s="8"/>
      <c r="F22" s="9"/>
      <c r="G22" s="8"/>
      <c r="J22" s="11"/>
      <c r="K22" s="11"/>
      <c r="L22" s="8"/>
    </row>
    <row r="23" spans="1:12" ht="18">
      <c r="A23" s="12" t="s">
        <v>284</v>
      </c>
      <c r="B23" s="19" t="s">
        <v>351</v>
      </c>
      <c r="C23" s="55"/>
      <c r="D23" s="8"/>
      <c r="E23" s="8"/>
      <c r="F23" s="9"/>
      <c r="G23" s="8"/>
      <c r="H23" s="8"/>
      <c r="I23" s="8"/>
      <c r="J23" s="11"/>
      <c r="K23" s="11"/>
      <c r="L23" s="8"/>
    </row>
    <row r="24" spans="1:12" ht="18">
      <c r="A24" s="12" t="s">
        <v>282</v>
      </c>
      <c r="B24" s="15"/>
      <c r="C24" s="17" t="s">
        <v>314</v>
      </c>
      <c r="D24" s="11"/>
      <c r="E24" s="11"/>
      <c r="F24" s="13"/>
      <c r="G24" s="11"/>
      <c r="J24" s="11"/>
      <c r="K24" s="11"/>
      <c r="L24" s="8"/>
    </row>
    <row r="25" spans="1:12" ht="18">
      <c r="A25" s="12" t="s">
        <v>283</v>
      </c>
      <c r="B25" s="12"/>
      <c r="C25" s="19"/>
      <c r="D25" s="11"/>
      <c r="E25" s="11"/>
      <c r="F25" s="13"/>
      <c r="G25" s="11"/>
      <c r="H25" s="11"/>
      <c r="I25" s="11"/>
      <c r="J25" s="11"/>
      <c r="K25" s="11"/>
      <c r="L25" s="8"/>
    </row>
    <row r="26" spans="1:12" ht="18">
      <c r="A26" s="12" t="s">
        <v>303</v>
      </c>
      <c r="B26" s="19"/>
      <c r="C26" s="15"/>
      <c r="D26" s="11"/>
      <c r="E26" s="11"/>
      <c r="F26" s="13"/>
      <c r="G26" s="11"/>
      <c r="H26" s="11"/>
      <c r="I26" s="11"/>
      <c r="J26" s="11"/>
      <c r="K26" s="11"/>
      <c r="L26" s="8"/>
    </row>
    <row r="27" spans="1:12" ht="18">
      <c r="A27" s="12" t="s">
        <v>42</v>
      </c>
      <c r="B27" s="15"/>
      <c r="C27" s="19"/>
      <c r="D27" s="11"/>
      <c r="E27" s="11"/>
      <c r="F27" s="13"/>
      <c r="G27" s="11"/>
      <c r="H27" s="11"/>
      <c r="I27" s="11"/>
      <c r="J27" s="11"/>
      <c r="K27" s="11"/>
      <c r="L27" s="8"/>
    </row>
    <row r="28" spans="1:12" ht="18">
      <c r="A28" s="12"/>
      <c r="B28" s="8"/>
      <c r="C28" s="8"/>
      <c r="D28" s="8"/>
      <c r="E28" s="8"/>
      <c r="F28" s="9"/>
      <c r="G28" s="8"/>
      <c r="H28" s="8"/>
      <c r="I28" s="8"/>
      <c r="J28" s="11"/>
      <c r="K28" s="11"/>
      <c r="L28" s="8"/>
    </row>
    <row r="29" spans="1:12" ht="18">
      <c r="A29" s="8"/>
      <c r="B29" s="8"/>
      <c r="C29" s="8"/>
      <c r="D29" s="8"/>
      <c r="E29" s="8"/>
      <c r="F29" s="9"/>
      <c r="G29" s="8"/>
      <c r="H29" s="8"/>
      <c r="I29" s="8"/>
      <c r="J29" s="8"/>
      <c r="K29" s="8"/>
      <c r="L29" s="8"/>
    </row>
    <row r="30" spans="1:12" ht="18">
      <c r="A30" s="8"/>
      <c r="B30" s="8"/>
      <c r="C30" s="8"/>
      <c r="D30" s="8"/>
      <c r="E30" s="8"/>
      <c r="F30" s="8"/>
      <c r="G30" s="8"/>
      <c r="H30" s="8"/>
      <c r="I30" s="8"/>
      <c r="J30" s="8"/>
      <c r="K30" s="8"/>
      <c r="L30" s="8"/>
    </row>
    <row r="31" spans="1:12" ht="18">
      <c r="A31" s="8"/>
      <c r="B31" s="8"/>
      <c r="C31" s="8"/>
      <c r="D31" s="8"/>
      <c r="E31" s="8"/>
      <c r="F31" s="8"/>
      <c r="G31" s="8"/>
      <c r="H31" s="8"/>
      <c r="I31" s="8"/>
      <c r="J31" s="8"/>
      <c r="K31" s="8"/>
      <c r="L31" s="8"/>
    </row>
  </sheetData>
  <sheetProtection/>
  <printOptions/>
  <pageMargins left="0.787401575" right="0.787401575" top="0.984251969" bottom="0.984251969"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32"/>
  <sheetViews>
    <sheetView zoomScalePageLayoutView="0" workbookViewId="0" topLeftCell="A1">
      <selection activeCell="B12" sqref="B12"/>
    </sheetView>
  </sheetViews>
  <sheetFormatPr defaultColWidth="11.00390625" defaultRowHeight="12.75"/>
  <cols>
    <col min="1" max="1" width="31.375" style="0" bestFit="1" customWidth="1"/>
    <col min="2" max="2" width="63.625" style="0" bestFit="1" customWidth="1"/>
    <col min="3" max="3" width="57.625" style="0" bestFit="1" customWidth="1"/>
    <col min="4" max="4" width="31.75390625" style="0" bestFit="1" customWidth="1"/>
    <col min="5" max="5" width="63.625" style="0" bestFit="1" customWidth="1"/>
    <col min="6" max="6" width="63.125" style="0" bestFit="1" customWidth="1"/>
    <col min="7" max="7" width="25.00390625" style="0" bestFit="1" customWidth="1"/>
    <col min="8" max="8" width="26.875" style="0" bestFit="1" customWidth="1"/>
    <col min="9" max="9" width="18.50390625" style="0" bestFit="1" customWidth="1"/>
    <col min="10" max="10" width="52.25390625" style="0" bestFit="1" customWidth="1"/>
    <col min="11" max="11" width="63.625" style="0" bestFit="1" customWidth="1"/>
  </cols>
  <sheetData>
    <row r="1" spans="1:4" ht="18">
      <c r="A1" s="10" t="s">
        <v>68</v>
      </c>
      <c r="B1" s="8"/>
      <c r="C1" s="8"/>
      <c r="D1" s="8"/>
    </row>
    <row r="2" spans="1:12" s="25" customFormat="1" ht="19.5">
      <c r="A2" s="21" t="s">
        <v>8</v>
      </c>
      <c r="B2" s="24" t="s">
        <v>65</v>
      </c>
      <c r="C2" s="24" t="s">
        <v>66</v>
      </c>
      <c r="D2" s="24" t="s">
        <v>67</v>
      </c>
      <c r="E2" s="24" t="s">
        <v>72</v>
      </c>
      <c r="F2" s="24"/>
      <c r="L2" s="24"/>
    </row>
    <row r="3" spans="1:12" s="23" customFormat="1" ht="18">
      <c r="A3" s="22"/>
      <c r="B3" s="11" t="s">
        <v>73</v>
      </c>
      <c r="C3" s="11" t="s">
        <v>74</v>
      </c>
      <c r="D3" s="11" t="s">
        <v>140</v>
      </c>
      <c r="E3" s="11" t="s">
        <v>71</v>
      </c>
      <c r="F3" s="11"/>
      <c r="L3" s="11"/>
    </row>
    <row r="4" spans="1:12" s="25" customFormat="1" ht="19.5">
      <c r="A4" s="21" t="s">
        <v>43</v>
      </c>
      <c r="B4" s="24" t="s">
        <v>75</v>
      </c>
      <c r="C4" s="24" t="s">
        <v>80</v>
      </c>
      <c r="D4" s="24" t="s">
        <v>78</v>
      </c>
      <c r="E4" s="24" t="s">
        <v>82</v>
      </c>
      <c r="G4" s="24"/>
      <c r="H4" s="24"/>
      <c r="I4" s="24"/>
      <c r="J4" s="24"/>
      <c r="K4" s="24"/>
      <c r="L4" s="24"/>
    </row>
    <row r="5" spans="1:12" s="23" customFormat="1" ht="18">
      <c r="A5" s="22"/>
      <c r="B5" s="11" t="s">
        <v>76</v>
      </c>
      <c r="C5" s="11" t="s">
        <v>79</v>
      </c>
      <c r="D5" s="11" t="s">
        <v>77</v>
      </c>
      <c r="E5" s="11" t="s">
        <v>81</v>
      </c>
      <c r="G5" s="11"/>
      <c r="H5" s="11"/>
      <c r="I5" s="11"/>
      <c r="J5" s="11"/>
      <c r="K5" s="11"/>
      <c r="L5" s="11"/>
    </row>
    <row r="6" spans="1:12" s="25" customFormat="1" ht="19.5">
      <c r="A6" s="21" t="s">
        <v>46</v>
      </c>
      <c r="B6" s="24" t="s">
        <v>88</v>
      </c>
      <c r="C6" s="24" t="s">
        <v>85</v>
      </c>
      <c r="E6" s="24"/>
      <c r="F6" s="24"/>
      <c r="G6" s="24"/>
      <c r="H6" s="24"/>
      <c r="I6" s="24"/>
      <c r="J6" s="24"/>
      <c r="K6" s="24"/>
      <c r="L6" s="24"/>
    </row>
    <row r="7" spans="1:12" s="23" customFormat="1" ht="18">
      <c r="A7" s="22"/>
      <c r="B7" s="11" t="s">
        <v>87</v>
      </c>
      <c r="C7" s="11" t="s">
        <v>86</v>
      </c>
      <c r="E7" s="11"/>
      <c r="F7" s="11"/>
      <c r="G7" s="11"/>
      <c r="H7" s="11"/>
      <c r="I7" s="11"/>
      <c r="J7" s="11"/>
      <c r="K7" s="11"/>
      <c r="L7" s="11"/>
    </row>
    <row r="8" spans="1:12" s="25" customFormat="1" ht="19.5">
      <c r="A8" s="21" t="s">
        <v>52</v>
      </c>
      <c r="B8" s="24" t="s">
        <v>67</v>
      </c>
      <c r="C8" s="24"/>
      <c r="D8" s="24"/>
      <c r="E8" s="24"/>
      <c r="F8" s="24"/>
      <c r="G8" s="24"/>
      <c r="H8" s="24"/>
      <c r="I8" s="24"/>
      <c r="J8" s="24"/>
      <c r="K8" s="24"/>
      <c r="L8" s="24"/>
    </row>
    <row r="9" spans="1:12" s="23" customFormat="1" ht="18">
      <c r="A9" s="22"/>
      <c r="B9" s="11" t="s">
        <v>93</v>
      </c>
      <c r="C9" s="11"/>
      <c r="D9" s="11"/>
      <c r="E9" s="11"/>
      <c r="F9" s="11"/>
      <c r="G9" s="11"/>
      <c r="H9" s="11"/>
      <c r="I9" s="11"/>
      <c r="J9" s="11"/>
      <c r="K9" s="11"/>
      <c r="L9" s="11"/>
    </row>
    <row r="10" spans="1:12" s="25" customFormat="1" ht="19.5">
      <c r="A10" s="21" t="s">
        <v>44</v>
      </c>
      <c r="B10" s="24" t="s">
        <v>83</v>
      </c>
      <c r="C10" s="24"/>
      <c r="D10" s="24"/>
      <c r="E10" s="24"/>
      <c r="F10" s="24"/>
      <c r="G10" s="24"/>
      <c r="H10" s="24"/>
      <c r="I10" s="24"/>
      <c r="J10" s="24"/>
      <c r="K10" s="24"/>
      <c r="L10" s="24"/>
    </row>
    <row r="11" spans="1:12" s="23" customFormat="1" ht="18">
      <c r="A11" s="22"/>
      <c r="B11" s="11" t="s">
        <v>84</v>
      </c>
      <c r="C11" s="24"/>
      <c r="D11" s="11"/>
      <c r="E11" s="11"/>
      <c r="F11" s="11"/>
      <c r="G11" s="11"/>
      <c r="H11" s="11"/>
      <c r="I11" s="11"/>
      <c r="J11" s="11"/>
      <c r="K11" s="11"/>
      <c r="L11" s="11"/>
    </row>
    <row r="12" spans="1:12" s="25" customFormat="1" ht="19.5">
      <c r="A12" s="21" t="s">
        <v>49</v>
      </c>
      <c r="B12" s="24" t="s">
        <v>91</v>
      </c>
      <c r="C12" s="24" t="s">
        <v>107</v>
      </c>
      <c r="D12" s="24"/>
      <c r="E12" s="24"/>
      <c r="F12" s="24"/>
      <c r="G12" s="24"/>
      <c r="H12" s="24"/>
      <c r="I12" s="24"/>
      <c r="J12" s="24"/>
      <c r="K12" s="24"/>
      <c r="L12" s="24"/>
    </row>
    <row r="13" spans="1:12" s="23" customFormat="1" ht="18">
      <c r="A13" s="22"/>
      <c r="B13" s="11" t="s">
        <v>92</v>
      </c>
      <c r="C13" s="24" t="s">
        <v>106</v>
      </c>
      <c r="D13" s="11"/>
      <c r="E13" s="11"/>
      <c r="F13" s="11"/>
      <c r="G13" s="11"/>
      <c r="H13" s="11"/>
      <c r="I13" s="11"/>
      <c r="J13" s="11"/>
      <c r="K13" s="11"/>
      <c r="L13" s="11"/>
    </row>
    <row r="14" spans="1:12" s="25" customFormat="1" ht="19.5">
      <c r="A14" s="21" t="s">
        <v>48</v>
      </c>
      <c r="B14" s="24" t="s">
        <v>111</v>
      </c>
      <c r="C14" s="24"/>
      <c r="D14" s="24"/>
      <c r="E14" s="24"/>
      <c r="F14" s="24"/>
      <c r="G14" s="24"/>
      <c r="H14" s="24"/>
      <c r="I14" s="24"/>
      <c r="J14" s="24"/>
      <c r="K14" s="24"/>
      <c r="L14" s="24"/>
    </row>
    <row r="15" spans="1:12" s="23" customFormat="1" ht="18">
      <c r="A15" s="22"/>
      <c r="B15" s="11" t="s">
        <v>110</v>
      </c>
      <c r="C15" s="11"/>
      <c r="D15" s="11"/>
      <c r="E15" s="11"/>
      <c r="F15" s="11"/>
      <c r="G15" s="11"/>
      <c r="H15" s="11"/>
      <c r="I15" s="11"/>
      <c r="J15" s="11"/>
      <c r="K15" s="11"/>
      <c r="L15" s="11"/>
    </row>
    <row r="16" spans="1:12" s="25" customFormat="1" ht="19.5">
      <c r="A16" s="21" t="s">
        <v>51</v>
      </c>
      <c r="B16" s="24" t="s">
        <v>95</v>
      </c>
      <c r="C16" s="24" t="s">
        <v>96</v>
      </c>
      <c r="D16" s="24"/>
      <c r="E16" s="24"/>
      <c r="F16" s="24"/>
      <c r="G16" s="24"/>
      <c r="H16" s="24"/>
      <c r="I16" s="24"/>
      <c r="J16" s="24"/>
      <c r="K16" s="24"/>
      <c r="L16" s="24"/>
    </row>
    <row r="17" spans="1:12" s="23" customFormat="1" ht="18">
      <c r="A17" s="22"/>
      <c r="B17" s="11" t="s">
        <v>94</v>
      </c>
      <c r="C17" s="11" t="s">
        <v>97</v>
      </c>
      <c r="D17" s="11"/>
      <c r="E17" s="11"/>
      <c r="F17" s="11"/>
      <c r="G17" s="11"/>
      <c r="H17" s="11"/>
      <c r="I17" s="11"/>
      <c r="J17" s="11"/>
      <c r="K17" s="11"/>
      <c r="L17" s="11"/>
    </row>
    <row r="18" spans="1:12" s="25" customFormat="1" ht="19.5">
      <c r="A18" s="21" t="s">
        <v>45</v>
      </c>
      <c r="B18" s="24" t="s">
        <v>89</v>
      </c>
      <c r="C18" s="24"/>
      <c r="D18" s="24"/>
      <c r="E18" s="24"/>
      <c r="F18" s="24"/>
      <c r="G18" s="24"/>
      <c r="H18" s="24"/>
      <c r="I18" s="24"/>
      <c r="J18" s="24"/>
      <c r="K18" s="24"/>
      <c r="L18" s="24"/>
    </row>
    <row r="19" spans="1:12" s="23" customFormat="1" ht="18">
      <c r="A19" s="22"/>
      <c r="B19" s="11" t="s">
        <v>90</v>
      </c>
      <c r="C19" s="11"/>
      <c r="D19" s="11"/>
      <c r="E19" s="11"/>
      <c r="F19" s="11"/>
      <c r="G19" s="11"/>
      <c r="H19" s="11"/>
      <c r="I19" s="11"/>
      <c r="J19" s="11"/>
      <c r="K19" s="11"/>
      <c r="L19" s="11"/>
    </row>
    <row r="20" spans="1:12" s="25" customFormat="1" ht="19.5">
      <c r="A20" s="21" t="s">
        <v>42</v>
      </c>
      <c r="B20" s="24" t="s">
        <v>69</v>
      </c>
      <c r="C20" s="24"/>
      <c r="D20" s="24"/>
      <c r="E20" s="24"/>
      <c r="F20" s="24"/>
      <c r="G20" s="24"/>
      <c r="H20" s="24"/>
      <c r="I20" s="24"/>
      <c r="J20" s="24"/>
      <c r="K20" s="24"/>
      <c r="L20" s="24"/>
    </row>
    <row r="21" spans="1:12" s="23" customFormat="1" ht="18">
      <c r="A21" s="22"/>
      <c r="B21" s="11" t="s">
        <v>70</v>
      </c>
      <c r="C21" s="24"/>
      <c r="D21" s="11"/>
      <c r="E21" s="11"/>
      <c r="F21" s="11"/>
      <c r="G21" s="11"/>
      <c r="H21" s="11"/>
      <c r="I21" s="11"/>
      <c r="J21" s="11"/>
      <c r="K21" s="11"/>
      <c r="L21" s="11"/>
    </row>
    <row r="22" spans="1:4" ht="18">
      <c r="A22" s="12"/>
      <c r="B22" s="11"/>
      <c r="C22" s="11"/>
      <c r="D22" s="11"/>
    </row>
    <row r="23" spans="1:4" ht="18">
      <c r="A23" s="12"/>
      <c r="B23" s="11"/>
      <c r="C23" s="11"/>
      <c r="D23" s="11"/>
    </row>
    <row r="24" spans="1:4" ht="18">
      <c r="A24" s="12"/>
      <c r="B24" s="8"/>
      <c r="C24" s="8"/>
      <c r="D24" s="8"/>
    </row>
    <row r="25" spans="1:4" ht="18">
      <c r="A25" s="12"/>
      <c r="B25" s="8"/>
      <c r="C25" s="8"/>
      <c r="D25" s="8"/>
    </row>
    <row r="26" spans="1:4" ht="18">
      <c r="A26" s="12"/>
      <c r="B26" s="8"/>
      <c r="C26" s="8"/>
      <c r="D26" s="8"/>
    </row>
    <row r="27" spans="1:4" ht="18">
      <c r="A27" s="8"/>
      <c r="B27" s="8"/>
      <c r="C27" s="8"/>
      <c r="D27" s="8"/>
    </row>
    <row r="28" spans="1:4" ht="18">
      <c r="A28" s="8"/>
      <c r="B28" s="8"/>
      <c r="C28" s="8"/>
      <c r="D28" s="8"/>
    </row>
    <row r="29" spans="1:4" ht="18">
      <c r="A29" s="8"/>
      <c r="B29" s="8"/>
      <c r="C29" s="8"/>
      <c r="D29" s="8"/>
    </row>
    <row r="30" spans="1:4" ht="18">
      <c r="A30" s="8"/>
      <c r="B30" s="8"/>
      <c r="C30" s="8"/>
      <c r="D30" s="8"/>
    </row>
    <row r="31" spans="1:4" ht="18">
      <c r="A31" s="8"/>
      <c r="B31" s="8"/>
      <c r="C31" s="8"/>
      <c r="D31" s="8"/>
    </row>
    <row r="32" spans="1:4" ht="18">
      <c r="A32" s="8"/>
      <c r="B32" s="8"/>
      <c r="C32" s="8"/>
      <c r="D32" s="8"/>
    </row>
  </sheetData>
  <sheetProtection/>
  <hyperlinks>
    <hyperlink ref="E4" r:id="rId1" display="https://engineering.purdue.edu/SFPL"/>
    <hyperlink ref="C6" r:id="rId2" display="https://www.colorado.edu/aerospacestructures/"/>
    <hyperlink ref="B9" r:id="rId3" display="https://ssl.umd.edu/about"/>
    <hyperlink ref="B14" r:id="rId4" display="https://space.vt.edu/"/>
    <hyperlink ref="D3" r:id="rId5" display="http://ssl.scripts.mit.edu/www/"/>
  </hyperlinks>
  <printOptions/>
  <pageMargins left="0.787401575" right="0.787401575" top="0.984251969" bottom="0.984251969" header="0.5" footer="0.5"/>
  <pageSetup horizontalDpi="600" verticalDpi="600" orientation="portrait" r:id="rId6"/>
</worksheet>
</file>

<file path=xl/worksheets/sheet4.xml><?xml version="1.0" encoding="utf-8"?>
<worksheet xmlns="http://schemas.openxmlformats.org/spreadsheetml/2006/main" xmlns:r="http://schemas.openxmlformats.org/officeDocument/2006/relationships">
  <dimension ref="A1:Q25"/>
  <sheetViews>
    <sheetView workbookViewId="0" topLeftCell="A1">
      <selection activeCell="A17" sqref="A17"/>
    </sheetView>
  </sheetViews>
  <sheetFormatPr defaultColWidth="11.00390625" defaultRowHeight="12.75"/>
  <cols>
    <col min="1" max="1" width="32.75390625" style="0" customWidth="1"/>
    <col min="2" max="2" width="46.625" style="0" bestFit="1" customWidth="1"/>
    <col min="3" max="3" width="36.25390625" style="0" bestFit="1" customWidth="1"/>
    <col min="4" max="4" width="43.00390625" style="0" bestFit="1" customWidth="1"/>
    <col min="5" max="5" width="31.125" style="0" customWidth="1"/>
    <col min="6" max="6" width="10.25390625" style="0" bestFit="1" customWidth="1"/>
    <col min="7" max="7" width="6.00390625" style="0" bestFit="1" customWidth="1"/>
    <col min="8" max="8" width="12.125" style="0" bestFit="1" customWidth="1"/>
    <col min="9" max="9" width="7.375" style="0" bestFit="1" customWidth="1"/>
    <col min="10" max="10" width="4.625" style="0" bestFit="1" customWidth="1"/>
    <col min="11" max="11" width="13.625" style="0" bestFit="1" customWidth="1"/>
    <col min="12" max="12" width="9.75390625" style="0" bestFit="1" customWidth="1"/>
    <col min="13" max="13" width="8.00390625" style="0" bestFit="1" customWidth="1"/>
    <col min="14" max="14" width="9.25390625" style="0" bestFit="1" customWidth="1"/>
    <col min="15" max="15" width="5.875" style="0" bestFit="1" customWidth="1"/>
    <col min="16" max="16" width="9.25390625" style="0" bestFit="1" customWidth="1"/>
    <col min="17" max="17" width="7.875" style="0" bestFit="1" customWidth="1"/>
  </cols>
  <sheetData>
    <row r="1" spans="1:16" ht="18">
      <c r="A1" s="26" t="s">
        <v>101</v>
      </c>
      <c r="B1" s="26"/>
      <c r="C1" s="26"/>
      <c r="D1" s="26"/>
      <c r="E1" s="12">
        <v>1</v>
      </c>
      <c r="F1" s="12" t="s">
        <v>0</v>
      </c>
      <c r="G1" s="12" t="s">
        <v>3</v>
      </c>
      <c r="H1" s="12" t="s">
        <v>25</v>
      </c>
      <c r="I1" s="12"/>
      <c r="J1" s="12"/>
      <c r="K1" s="12"/>
      <c r="L1" s="12">
        <v>0.05</v>
      </c>
      <c r="M1" s="12" t="s">
        <v>2</v>
      </c>
      <c r="N1" s="12" t="s">
        <v>3</v>
      </c>
      <c r="O1" s="12" t="s">
        <v>1</v>
      </c>
      <c r="P1" s="12"/>
    </row>
    <row r="2" spans="1:16" ht="18">
      <c r="A2" s="22" t="s">
        <v>24</v>
      </c>
      <c r="B2" s="22" t="s">
        <v>382</v>
      </c>
      <c r="C2" s="22" t="s">
        <v>383</v>
      </c>
      <c r="D2" s="22" t="s">
        <v>384</v>
      </c>
      <c r="E2" s="12" t="s">
        <v>4</v>
      </c>
      <c r="F2" s="12" t="s">
        <v>5</v>
      </c>
      <c r="G2" s="12" t="s">
        <v>102</v>
      </c>
      <c r="H2" s="12" t="s">
        <v>103</v>
      </c>
      <c r="I2" s="12" t="s">
        <v>98</v>
      </c>
      <c r="J2" s="12" t="s">
        <v>99</v>
      </c>
      <c r="K2" s="12" t="s">
        <v>100</v>
      </c>
      <c r="L2" s="12" t="s">
        <v>109</v>
      </c>
      <c r="M2" s="12" t="s">
        <v>104</v>
      </c>
      <c r="N2" s="12" t="s">
        <v>246</v>
      </c>
      <c r="O2" s="12" t="s">
        <v>105</v>
      </c>
      <c r="P2" s="12" t="s">
        <v>23</v>
      </c>
    </row>
    <row r="3" spans="1:17" s="2" customFormat="1" ht="18">
      <c r="A3" s="15" t="s">
        <v>8</v>
      </c>
      <c r="B3" s="15" t="s">
        <v>385</v>
      </c>
      <c r="C3" s="12" t="s">
        <v>386</v>
      </c>
      <c r="D3" s="12" t="s">
        <v>387</v>
      </c>
      <c r="E3" s="12"/>
      <c r="F3" s="12"/>
      <c r="G3" s="12"/>
      <c r="H3" s="12"/>
      <c r="I3" s="12"/>
      <c r="J3" s="12"/>
      <c r="K3" s="12"/>
      <c r="L3" s="12">
        <v>1</v>
      </c>
      <c r="M3" s="12"/>
      <c r="N3" s="47">
        <v>57142</v>
      </c>
      <c r="O3" s="12"/>
      <c r="P3" s="12" t="e">
        <f>(E3*E$1+F3*F$1+G3*G$1+H3*H$1+I3*I$1+J3*J$1+K3*K$1-L3*L$1+M3*M$1+N3*N$1+O$1*O3)</f>
        <v>#VALUE!</v>
      </c>
      <c r="Q3"/>
    </row>
    <row r="4" spans="1:17" s="2" customFormat="1" ht="18">
      <c r="A4" s="12" t="s">
        <v>42</v>
      </c>
      <c r="B4" s="12" t="s">
        <v>388</v>
      </c>
      <c r="C4" s="12" t="s">
        <v>389</v>
      </c>
      <c r="D4" s="12" t="s">
        <v>69</v>
      </c>
      <c r="E4" s="12"/>
      <c r="F4" s="12"/>
      <c r="G4" s="12"/>
      <c r="H4" s="12"/>
      <c r="I4" s="12"/>
      <c r="J4" s="12"/>
      <c r="K4" s="12"/>
      <c r="L4" s="12">
        <v>1</v>
      </c>
      <c r="M4" s="12"/>
      <c r="N4" s="12"/>
      <c r="O4" s="12"/>
      <c r="P4" s="12" t="e">
        <f>(E4*E$1+F4*F$1+G4*G$1+H4*H$1+I4*I$1+J4*J$1+K4*K$1-L4*L$1+M4*M$1+N4*N$1+O$1*O4)</f>
        <v>#VALUE!</v>
      </c>
      <c r="Q4"/>
    </row>
    <row r="5" spans="1:17" s="2" customFormat="1" ht="18">
      <c r="A5" s="12" t="s">
        <v>49</v>
      </c>
      <c r="B5" s="12" t="s">
        <v>392</v>
      </c>
      <c r="C5" s="12" t="s">
        <v>390</v>
      </c>
      <c r="D5" s="12" t="s">
        <v>391</v>
      </c>
      <c r="E5" s="12"/>
      <c r="F5" s="12"/>
      <c r="G5" s="12"/>
      <c r="H5" s="12"/>
      <c r="I5" s="12"/>
      <c r="J5" s="12"/>
      <c r="K5" s="12"/>
      <c r="L5" s="12">
        <v>3</v>
      </c>
      <c r="M5" s="12"/>
      <c r="N5" s="47">
        <v>53902</v>
      </c>
      <c r="O5" s="12"/>
      <c r="P5" s="12" t="e">
        <f>(E5*E$1+F5*F$1+G5*G$1+H5*H$1+I5*I$1+J5*J$1+K5*K$1-L5*L$1+M5*M$1+N5*N$1+O$1*O5)</f>
        <v>#VALUE!</v>
      </c>
      <c r="Q5"/>
    </row>
    <row r="6" spans="1:17" s="2" customFormat="1" ht="18">
      <c r="A6" s="18" t="s">
        <v>44</v>
      </c>
      <c r="B6" s="15" t="s">
        <v>404</v>
      </c>
      <c r="C6" s="18" t="s">
        <v>405</v>
      </c>
      <c r="D6" s="12" t="s">
        <v>410</v>
      </c>
      <c r="E6" s="12"/>
      <c r="F6" s="12"/>
      <c r="G6" s="12"/>
      <c r="H6" s="12"/>
      <c r="I6" s="12"/>
      <c r="J6" s="12"/>
      <c r="K6" s="12"/>
      <c r="L6" s="12">
        <v>4</v>
      </c>
      <c r="M6" s="12"/>
      <c r="N6" s="47">
        <v>30578</v>
      </c>
      <c r="O6" s="12"/>
      <c r="P6" s="12" t="e">
        <f>(E6*E$1+F6*F$1+G6*G$1+H6*H$1+I6*I$1+J6*J$1+K6*K$1-L6*L$1+M6*M$1+N6*N$1+O$1*O6)</f>
        <v>#VALUE!</v>
      </c>
      <c r="Q6"/>
    </row>
    <row r="7" spans="1:17" s="2" customFormat="1" ht="18">
      <c r="A7" s="12" t="s">
        <v>50</v>
      </c>
      <c r="B7" s="12" t="s">
        <v>408</v>
      </c>
      <c r="C7" s="12" t="s">
        <v>407</v>
      </c>
      <c r="D7" s="12" t="s">
        <v>409</v>
      </c>
      <c r="L7" s="12">
        <v>5</v>
      </c>
      <c r="P7" s="1"/>
      <c r="Q7"/>
    </row>
    <row r="8" spans="1:17" s="2" customFormat="1" ht="18">
      <c r="A8" s="12" t="s">
        <v>43</v>
      </c>
      <c r="B8" s="12" t="s">
        <v>396</v>
      </c>
      <c r="C8" s="12" t="s">
        <v>397</v>
      </c>
      <c r="D8" s="12" t="s">
        <v>398</v>
      </c>
      <c r="E8" s="12"/>
      <c r="F8" s="12"/>
      <c r="G8" s="12"/>
      <c r="H8" s="12"/>
      <c r="I8" s="12"/>
      <c r="J8" s="12"/>
      <c r="K8" s="12"/>
      <c r="L8" s="12">
        <v>6</v>
      </c>
      <c r="M8" s="12"/>
      <c r="N8" s="47">
        <v>28794</v>
      </c>
      <c r="O8" s="12"/>
      <c r="P8" s="12" t="e">
        <f>(E8*E$1+F8*F$1+G8*G$1+H8*H$1+I8*I$1+J8*J$1+K8*K$1-L8*L$1+M8*M$1+N8*N$1+O$1*O8)</f>
        <v>#VALUE!</v>
      </c>
      <c r="Q8"/>
    </row>
    <row r="9" spans="1:17" s="2" customFormat="1" ht="18">
      <c r="A9" s="12" t="s">
        <v>51</v>
      </c>
      <c r="B9" s="12" t="s">
        <v>401</v>
      </c>
      <c r="C9" s="12" t="s">
        <v>402</v>
      </c>
      <c r="D9" s="12" t="s">
        <v>403</v>
      </c>
      <c r="E9" s="12"/>
      <c r="F9" s="12"/>
      <c r="G9" s="12"/>
      <c r="H9" s="12"/>
      <c r="I9" s="12"/>
      <c r="J9" s="12"/>
      <c r="K9" s="12"/>
      <c r="L9" s="12">
        <v>7</v>
      </c>
      <c r="M9" s="12"/>
      <c r="N9" s="47">
        <v>30756</v>
      </c>
      <c r="O9" s="12"/>
      <c r="P9" s="12" t="e">
        <f>(E9*E$1+F9*F$1+G9*G$1+H9*H$1+I9*I$1+J9*J$1+K9*K$1-L9*L$1+M9*M$1+N9*N$1+O$1*O9)</f>
        <v>#VALUE!</v>
      </c>
      <c r="Q9"/>
    </row>
    <row r="10" spans="1:17" s="2" customFormat="1" ht="18">
      <c r="A10" s="18" t="s">
        <v>47</v>
      </c>
      <c r="B10" s="61" t="s">
        <v>413</v>
      </c>
      <c r="C10" s="18" t="s">
        <v>412</v>
      </c>
      <c r="D10" s="12" t="s">
        <v>411</v>
      </c>
      <c r="E10" s="12"/>
      <c r="F10" s="12"/>
      <c r="G10" s="12"/>
      <c r="H10" s="12"/>
      <c r="I10" s="12"/>
      <c r="J10" s="12"/>
      <c r="K10" s="12"/>
      <c r="L10" s="12">
        <v>8</v>
      </c>
      <c r="M10" s="12"/>
      <c r="N10" s="47"/>
      <c r="O10" s="12"/>
      <c r="P10" s="12"/>
      <c r="Q10"/>
    </row>
    <row r="11" spans="1:17" s="2" customFormat="1" ht="18">
      <c r="A11" s="12" t="s">
        <v>380</v>
      </c>
      <c r="B11" s="12" t="s">
        <v>415</v>
      </c>
      <c r="C11" s="12" t="s">
        <v>416</v>
      </c>
      <c r="D11" s="12" t="s">
        <v>414</v>
      </c>
      <c r="E11" s="12"/>
      <c r="F11" s="12"/>
      <c r="G11" s="12"/>
      <c r="H11" s="12"/>
      <c r="I11" s="12"/>
      <c r="J11" s="12"/>
      <c r="K11" s="12"/>
      <c r="L11" s="12">
        <v>9</v>
      </c>
      <c r="M11" s="12"/>
      <c r="N11" s="47"/>
      <c r="O11" s="12"/>
      <c r="P11" s="12"/>
      <c r="Q11"/>
    </row>
    <row r="12" spans="1:17" s="2" customFormat="1" ht="18">
      <c r="A12" s="18" t="s">
        <v>46</v>
      </c>
      <c r="B12" s="18" t="s">
        <v>393</v>
      </c>
      <c r="C12" s="12" t="s">
        <v>394</v>
      </c>
      <c r="D12" s="12" t="s">
        <v>395</v>
      </c>
      <c r="E12" s="12"/>
      <c r="F12" s="12"/>
      <c r="G12" s="12"/>
      <c r="H12" s="12"/>
      <c r="I12" s="12"/>
      <c r="J12" s="12"/>
      <c r="K12" s="12"/>
      <c r="L12" s="12">
        <v>9</v>
      </c>
      <c r="M12" s="12"/>
      <c r="N12" s="47">
        <v>32973</v>
      </c>
      <c r="O12" s="12"/>
      <c r="P12" s="12" t="e">
        <f>(E12*E$1+F12*F$1+G12*G$1+H12*H$1+I12*I$1+J12*J$1+K12*K$1-L12*L$1+M12*M$1+N12*N$1+O$1*O12)</f>
        <v>#VALUE!</v>
      </c>
      <c r="Q12"/>
    </row>
    <row r="13" spans="1:17" s="2" customFormat="1" ht="18">
      <c r="A13" s="63" t="s">
        <v>45</v>
      </c>
      <c r="B13" s="12" t="s">
        <v>406</v>
      </c>
      <c r="C13" s="12" t="s">
        <v>399</v>
      </c>
      <c r="D13" s="12" t="s">
        <v>400</v>
      </c>
      <c r="E13" s="12"/>
      <c r="F13" s="12"/>
      <c r="G13" s="12"/>
      <c r="H13" s="12"/>
      <c r="I13" s="12"/>
      <c r="J13" s="12"/>
      <c r="K13" s="12"/>
      <c r="L13" s="12">
        <v>9</v>
      </c>
      <c r="M13" s="12"/>
      <c r="N13" s="12"/>
      <c r="O13" s="12"/>
      <c r="P13" s="12" t="e">
        <f>(E13*E$1+F13*F$1+G13*G$1+H13*H$1+I13*I$1+J13*J$1+K13*K$1-L13*L$1+M13*M$1+N13*N$1+O$1*O13)</f>
        <v>#VALUE!</v>
      </c>
      <c r="Q13"/>
    </row>
    <row r="14" spans="1:17" s="2" customFormat="1" ht="18">
      <c r="A14" s="18" t="s">
        <v>381</v>
      </c>
      <c r="B14" s="15" t="s">
        <v>419</v>
      </c>
      <c r="C14" s="61" t="s">
        <v>418</v>
      </c>
      <c r="D14" s="12" t="s">
        <v>417</v>
      </c>
      <c r="E14" s="12"/>
      <c r="F14" s="12"/>
      <c r="G14" s="12"/>
      <c r="H14" s="12"/>
      <c r="I14" s="12"/>
      <c r="J14" s="12"/>
      <c r="K14" s="12"/>
      <c r="L14" s="12">
        <v>10</v>
      </c>
      <c r="M14" s="12"/>
      <c r="N14" s="12"/>
      <c r="O14" s="12"/>
      <c r="P14" s="12"/>
      <c r="Q14"/>
    </row>
    <row r="15" spans="1:17" s="2" customFormat="1" ht="18">
      <c r="A15" s="12" t="s">
        <v>9</v>
      </c>
      <c r="B15" s="12" t="s">
        <v>464</v>
      </c>
      <c r="C15" s="12" t="s">
        <v>434</v>
      </c>
      <c r="D15" s="12" t="s">
        <v>435</v>
      </c>
      <c r="E15" s="12"/>
      <c r="F15" s="12"/>
      <c r="G15" s="12"/>
      <c r="H15" s="12"/>
      <c r="I15" s="12"/>
      <c r="J15" s="12"/>
      <c r="K15" s="12"/>
      <c r="L15" s="12">
        <v>11</v>
      </c>
      <c r="M15" s="12"/>
      <c r="N15" s="12"/>
      <c r="O15" s="12"/>
      <c r="P15" s="12"/>
      <c r="Q15"/>
    </row>
    <row r="16" spans="1:17" s="2" customFormat="1" ht="19.5">
      <c r="A16" s="18" t="s">
        <v>52</v>
      </c>
      <c r="B16" s="15" t="s">
        <v>465</v>
      </c>
      <c r="C16" s="15" t="s">
        <v>421</v>
      </c>
      <c r="D16" s="12" t="s">
        <v>420</v>
      </c>
      <c r="E16" s="12"/>
      <c r="F16" s="12"/>
      <c r="G16" s="12"/>
      <c r="H16" s="12"/>
      <c r="I16" s="12"/>
      <c r="J16" s="12"/>
      <c r="K16" s="12"/>
      <c r="L16" s="12">
        <v>12</v>
      </c>
      <c r="M16" s="12"/>
      <c r="N16" s="46">
        <v>30912</v>
      </c>
      <c r="O16" s="12"/>
      <c r="P16" s="12" t="e">
        <f>(E16*E$1+F16*F$1+G16*G$1+H16*H$1+I16*I$1+J16*J$1+K16*K$1-L16*L$1+M16*M$1+N16*N$1+O$1*O16)</f>
        <v>#VALUE!</v>
      </c>
      <c r="Q16"/>
    </row>
    <row r="17" spans="1:17" s="2" customFormat="1" ht="18">
      <c r="A17" s="18" t="s">
        <v>48</v>
      </c>
      <c r="B17" s="18" t="s">
        <v>423</v>
      </c>
      <c r="C17" s="18" t="s">
        <v>424</v>
      </c>
      <c r="D17" s="62" t="s">
        <v>422</v>
      </c>
      <c r="E17" s="12"/>
      <c r="F17" s="12"/>
      <c r="G17" s="12"/>
      <c r="H17" s="12"/>
      <c r="I17" s="12"/>
      <c r="J17" s="12"/>
      <c r="K17" s="12"/>
      <c r="L17" s="12">
        <v>11</v>
      </c>
      <c r="M17" s="12"/>
      <c r="N17" s="12"/>
      <c r="O17" s="12"/>
      <c r="P17" s="12" t="e">
        <f>(E17*E$1+F17*F$1+G17*G$1+H17*H$1+I17*I$1+J17*J$1+K17*K$1-L17*L$1+M17*M$1+N17*N$1+O$1*O17)</f>
        <v>#VALUE!</v>
      </c>
      <c r="Q17"/>
    </row>
    <row r="18" spans="1:17" s="2" customFormat="1" ht="18">
      <c r="A18" s="12" t="s">
        <v>282</v>
      </c>
      <c r="B18" s="12" t="s">
        <v>425</v>
      </c>
      <c r="C18" s="12"/>
      <c r="D18" s="12"/>
      <c r="P18" s="1"/>
      <c r="Q18"/>
    </row>
    <row r="19" spans="1:17" s="2" customFormat="1" ht="18">
      <c r="A19" s="12" t="s">
        <v>283</v>
      </c>
      <c r="B19" s="12" t="s">
        <v>429</v>
      </c>
      <c r="C19" s="12"/>
      <c r="P19" s="1"/>
      <c r="Q19"/>
    </row>
    <row r="20" spans="1:17" s="2" customFormat="1" ht="18">
      <c r="A20" s="12" t="s">
        <v>284</v>
      </c>
      <c r="B20" s="18" t="s">
        <v>428</v>
      </c>
      <c r="C20" s="12" t="s">
        <v>426</v>
      </c>
      <c r="D20" s="12" t="s">
        <v>427</v>
      </c>
      <c r="P20" s="1"/>
      <c r="Q20"/>
    </row>
    <row r="21" spans="1:17" s="2" customFormat="1" ht="18">
      <c r="A21" s="18" t="s">
        <v>430</v>
      </c>
      <c r="B21" s="18" t="s">
        <v>432</v>
      </c>
      <c r="C21" s="18" t="s">
        <v>433</v>
      </c>
      <c r="D21" s="18" t="s">
        <v>431</v>
      </c>
      <c r="P21" s="1"/>
      <c r="Q21"/>
    </row>
    <row r="22" spans="1:17" s="2" customFormat="1" ht="18">
      <c r="A22" s="15" t="s">
        <v>436</v>
      </c>
      <c r="B22" s="15" t="s">
        <v>438</v>
      </c>
      <c r="C22" s="15" t="s">
        <v>439</v>
      </c>
      <c r="D22" s="15" t="s">
        <v>437</v>
      </c>
      <c r="G22" s="7"/>
      <c r="P22" s="1"/>
      <c r="Q22"/>
    </row>
    <row r="23" spans="1:17" s="2" customFormat="1" ht="18">
      <c r="A23" s="15" t="s">
        <v>440</v>
      </c>
      <c r="B23" s="15" t="s">
        <v>442</v>
      </c>
      <c r="C23" s="15" t="s">
        <v>441</v>
      </c>
      <c r="D23" s="18" t="s">
        <v>443</v>
      </c>
      <c r="P23" s="1"/>
      <c r="Q23"/>
    </row>
    <row r="24" spans="16:17" s="2" customFormat="1" ht="12.75">
      <c r="P24" s="1"/>
      <c r="Q24"/>
    </row>
    <row r="25" ht="12.75">
      <c r="P25" s="1"/>
    </row>
  </sheetData>
  <sheetProtection/>
  <hyperlinks>
    <hyperlink ref="B13" r:id="rId1" display="https://www.oden.utexas.edu/graduate-studies/"/>
    <hyperlink ref="D13" r:id="rId2" display="http://www.csr.utexas.edu/"/>
    <hyperlink ref="C23" r:id="rId3" display="http://www.cim.mcgill.ca/~adyn/index.html"/>
  </hyperlinks>
  <printOptions/>
  <pageMargins left="0.787401575" right="0.787401575" top="0.984251969" bottom="0.984251969" header="0.5" footer="0.5"/>
  <pageSetup horizontalDpi="600" verticalDpi="600" orientation="portrait" r:id="rId4"/>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dimension ref="A1:Z77"/>
  <sheetViews>
    <sheetView zoomScalePageLayoutView="0" workbookViewId="0" topLeftCell="A1">
      <selection activeCell="P2" sqref="P2"/>
    </sheetView>
  </sheetViews>
  <sheetFormatPr defaultColWidth="11.00390625" defaultRowHeight="12.75"/>
  <cols>
    <col min="1" max="1" width="32.75390625" style="0" bestFit="1" customWidth="1"/>
    <col min="2" max="2" width="19.625" style="0" bestFit="1" customWidth="1"/>
    <col min="3" max="3" width="15.00390625" style="0" customWidth="1"/>
    <col min="4" max="4" width="45.625" style="39" customWidth="1"/>
    <col min="5" max="5" width="45.625" style="38" customWidth="1"/>
    <col min="6" max="6" width="28.375" style="0" bestFit="1" customWidth="1"/>
    <col min="7" max="8" width="11.00390625" style="43" customWidth="1"/>
    <col min="9" max="9" width="16.625" style="0" bestFit="1" customWidth="1"/>
    <col min="10" max="10" width="14.75390625" style="0" customWidth="1"/>
    <col min="11" max="11" width="13.75390625" style="0" customWidth="1"/>
    <col min="12" max="12" width="12.625" style="0" customWidth="1"/>
    <col min="13" max="13" width="5.00390625" style="0" bestFit="1" customWidth="1"/>
    <col min="14" max="14" width="9.625" style="0" bestFit="1" customWidth="1"/>
    <col min="15" max="15" width="14.375" style="0" bestFit="1" customWidth="1"/>
    <col min="16" max="16" width="15.625" style="0" bestFit="1" customWidth="1"/>
    <col min="17" max="17" width="13.375" style="0" bestFit="1" customWidth="1"/>
    <col min="18" max="18" width="12.25390625" style="0" bestFit="1" customWidth="1"/>
    <col min="19" max="19" width="13.375" style="0" bestFit="1" customWidth="1"/>
    <col min="20" max="20" width="12.25390625" style="0" bestFit="1" customWidth="1"/>
  </cols>
  <sheetData>
    <row r="1" spans="1:20" s="12" customFormat="1" ht="19.5" customHeight="1">
      <c r="A1" s="12" t="s">
        <v>24</v>
      </c>
      <c r="B1" s="12" t="s">
        <v>243</v>
      </c>
      <c r="C1" s="12" t="s">
        <v>158</v>
      </c>
      <c r="D1" s="37" t="s">
        <v>194</v>
      </c>
      <c r="E1" s="38" t="s">
        <v>205</v>
      </c>
      <c r="F1" s="12" t="s">
        <v>40</v>
      </c>
      <c r="G1" s="12" t="s">
        <v>6</v>
      </c>
      <c r="H1" s="12" t="s">
        <v>257</v>
      </c>
      <c r="I1" s="12" t="s">
        <v>7</v>
      </c>
      <c r="J1" s="12" t="s">
        <v>41</v>
      </c>
      <c r="K1" s="12" t="s">
        <v>26</v>
      </c>
      <c r="L1" s="12" t="s">
        <v>27</v>
      </c>
      <c r="M1" s="12" t="s">
        <v>12</v>
      </c>
      <c r="N1" s="12" t="s">
        <v>14</v>
      </c>
      <c r="O1" s="12" t="s">
        <v>125</v>
      </c>
      <c r="P1" s="12" t="s">
        <v>120</v>
      </c>
      <c r="Q1" s="12" t="s">
        <v>126</v>
      </c>
      <c r="R1" s="12" t="s">
        <v>120</v>
      </c>
      <c r="S1" s="12" t="s">
        <v>127</v>
      </c>
      <c r="T1" s="12" t="s">
        <v>120</v>
      </c>
    </row>
    <row r="2" spans="1:26" ht="125.25" customHeight="1">
      <c r="A2" s="29" t="s">
        <v>8</v>
      </c>
      <c r="B2" s="42" t="s">
        <v>123</v>
      </c>
      <c r="C2" s="28" t="s">
        <v>227</v>
      </c>
      <c r="D2" s="38" t="s">
        <v>234</v>
      </c>
      <c r="E2" s="38" t="s">
        <v>235</v>
      </c>
      <c r="F2" s="28" t="s">
        <v>124</v>
      </c>
      <c r="G2" s="43" t="s">
        <v>244</v>
      </c>
      <c r="H2" s="45" t="s">
        <v>255</v>
      </c>
      <c r="J2">
        <v>4</v>
      </c>
      <c r="O2" s="12" t="s">
        <v>128</v>
      </c>
      <c r="P2" s="28" t="s">
        <v>129</v>
      </c>
      <c r="Q2" s="27" t="s">
        <v>131</v>
      </c>
      <c r="R2" s="28" t="s">
        <v>130</v>
      </c>
      <c r="S2" s="31" t="s">
        <v>133</v>
      </c>
      <c r="T2" s="28" t="s">
        <v>132</v>
      </c>
      <c r="U2" s="31" t="s">
        <v>135</v>
      </c>
      <c r="V2" s="28" t="s">
        <v>134</v>
      </c>
      <c r="W2" s="31" t="s">
        <v>136</v>
      </c>
      <c r="X2" s="28" t="s">
        <v>137</v>
      </c>
      <c r="Y2" s="31" t="s">
        <v>138</v>
      </c>
      <c r="Z2" s="28" t="s">
        <v>139</v>
      </c>
    </row>
    <row r="3" spans="2:16" ht="51.75" customHeight="1">
      <c r="B3" s="42" t="s">
        <v>118</v>
      </c>
      <c r="C3" s="28" t="s">
        <v>228</v>
      </c>
      <c r="D3" s="106" t="s">
        <v>236</v>
      </c>
      <c r="E3" s="106"/>
      <c r="F3" s="28" t="s">
        <v>122</v>
      </c>
      <c r="G3" s="43" t="s">
        <v>244</v>
      </c>
      <c r="O3" s="12" t="s">
        <v>119</v>
      </c>
      <c r="P3" s="28" t="s">
        <v>121</v>
      </c>
    </row>
    <row r="4" spans="2:16" ht="51.75" customHeight="1">
      <c r="B4" s="50" t="s">
        <v>254</v>
      </c>
      <c r="C4" s="28"/>
      <c r="D4" s="49"/>
      <c r="E4" s="49"/>
      <c r="F4" s="28"/>
      <c r="O4" s="12"/>
      <c r="P4" s="28"/>
    </row>
    <row r="5" spans="1:7" ht="39.75" customHeight="1">
      <c r="A5" s="30"/>
      <c r="B5" s="42" t="s">
        <v>145</v>
      </c>
      <c r="C5" s="28" t="s">
        <v>71</v>
      </c>
      <c r="D5" s="38" t="s">
        <v>231</v>
      </c>
      <c r="F5" s="32" t="s">
        <v>146</v>
      </c>
      <c r="G5" s="43" t="s">
        <v>244</v>
      </c>
    </row>
    <row r="6" spans="1:15" ht="39.75" customHeight="1">
      <c r="A6" s="30"/>
      <c r="B6" s="42" t="s">
        <v>142</v>
      </c>
      <c r="C6" s="28" t="s">
        <v>225</v>
      </c>
      <c r="D6" s="38" t="s">
        <v>232</v>
      </c>
      <c r="F6" s="32" t="s">
        <v>143</v>
      </c>
      <c r="O6" s="12"/>
    </row>
    <row r="7" spans="1:15" ht="39.75" customHeight="1">
      <c r="A7" s="30"/>
      <c r="B7" s="12" t="s">
        <v>141</v>
      </c>
      <c r="C7" s="28" t="s">
        <v>226</v>
      </c>
      <c r="D7" s="38" t="s">
        <v>233</v>
      </c>
      <c r="F7" s="32" t="s">
        <v>144</v>
      </c>
      <c r="H7" s="45"/>
      <c r="O7" s="12"/>
    </row>
    <row r="8" spans="1:6" ht="16.5" customHeight="1">
      <c r="A8" s="30"/>
      <c r="B8" s="12"/>
      <c r="C8" s="12"/>
      <c r="D8" s="38"/>
      <c r="F8" s="3"/>
    </row>
    <row r="9" spans="1:7" ht="39.75" customHeight="1">
      <c r="A9" s="29" t="s">
        <v>49</v>
      </c>
      <c r="B9" s="42" t="s">
        <v>173</v>
      </c>
      <c r="C9" s="28" t="s">
        <v>174</v>
      </c>
      <c r="D9" s="38" t="s">
        <v>237</v>
      </c>
      <c r="F9" s="28" t="s">
        <v>175</v>
      </c>
      <c r="G9" s="44"/>
    </row>
    <row r="10" spans="1:7" ht="39.75" customHeight="1">
      <c r="A10" s="29"/>
      <c r="B10" s="42" t="s">
        <v>178</v>
      </c>
      <c r="C10" s="28" t="s">
        <v>177</v>
      </c>
      <c r="D10" s="38" t="s">
        <v>238</v>
      </c>
      <c r="F10" s="34" t="s">
        <v>176</v>
      </c>
      <c r="G10" s="44"/>
    </row>
    <row r="11" spans="1:7" ht="16.5" customHeight="1">
      <c r="A11" s="29"/>
      <c r="B11" s="12"/>
      <c r="C11" s="12"/>
      <c r="D11" s="38"/>
      <c r="F11" s="3"/>
      <c r="G11" s="44"/>
    </row>
    <row r="12" spans="1:16" ht="85.5" customHeight="1">
      <c r="A12" s="29" t="s">
        <v>43</v>
      </c>
      <c r="B12" s="42" t="s">
        <v>149</v>
      </c>
      <c r="C12" s="28" t="s">
        <v>204</v>
      </c>
      <c r="D12" s="38" t="s">
        <v>242</v>
      </c>
      <c r="E12" s="38" t="s">
        <v>206</v>
      </c>
      <c r="F12" s="28" t="s">
        <v>152</v>
      </c>
      <c r="G12" s="45" t="s">
        <v>244</v>
      </c>
      <c r="O12" s="27" t="s">
        <v>203</v>
      </c>
      <c r="P12" s="36" t="s">
        <v>202</v>
      </c>
    </row>
    <row r="13" spans="2:16" ht="31.5" customHeight="1">
      <c r="B13" s="42" t="s">
        <v>147</v>
      </c>
      <c r="C13" s="28" t="s">
        <v>209</v>
      </c>
      <c r="D13" s="38" t="s">
        <v>208</v>
      </c>
      <c r="E13" s="38" t="s">
        <v>207</v>
      </c>
      <c r="F13" s="28" t="s">
        <v>150</v>
      </c>
      <c r="G13" s="43" t="s">
        <v>244</v>
      </c>
      <c r="O13" s="35" t="s">
        <v>196</v>
      </c>
      <c r="P13" s="36" t="s">
        <v>195</v>
      </c>
    </row>
    <row r="14" spans="1:18" ht="67.5" customHeight="1">
      <c r="A14" s="30"/>
      <c r="B14" s="42" t="s">
        <v>148</v>
      </c>
      <c r="C14" s="28" t="s">
        <v>79</v>
      </c>
      <c r="D14" s="38" t="s">
        <v>201</v>
      </c>
      <c r="E14" s="38" t="s">
        <v>241</v>
      </c>
      <c r="F14" s="28" t="s">
        <v>151</v>
      </c>
      <c r="G14" s="45" t="s">
        <v>244</v>
      </c>
      <c r="H14" s="45" t="s">
        <v>256</v>
      </c>
      <c r="O14" s="28" t="s">
        <v>198</v>
      </c>
      <c r="P14" s="36" t="s">
        <v>197</v>
      </c>
      <c r="Q14" s="35" t="s">
        <v>199</v>
      </c>
      <c r="R14" s="36" t="s">
        <v>200</v>
      </c>
    </row>
    <row r="15" spans="1:18" ht="67.5" customHeight="1">
      <c r="A15" s="30"/>
      <c r="B15" s="42"/>
      <c r="C15" s="28"/>
      <c r="D15" s="38"/>
      <c r="F15" s="28"/>
      <c r="G15" s="45"/>
      <c r="H15" s="45"/>
      <c r="O15" s="28"/>
      <c r="P15" s="36"/>
      <c r="Q15" s="35"/>
      <c r="R15" s="36"/>
    </row>
    <row r="16" spans="1:18" ht="67.5" customHeight="1">
      <c r="A16" s="30"/>
      <c r="B16" s="12" t="s">
        <v>309</v>
      </c>
      <c r="C16" s="28" t="s">
        <v>308</v>
      </c>
      <c r="D16" s="38"/>
      <c r="F16" s="28"/>
      <c r="G16" s="45"/>
      <c r="H16" s="45"/>
      <c r="O16" s="28"/>
      <c r="P16" s="36"/>
      <c r="Q16" s="35"/>
      <c r="R16" s="36"/>
    </row>
    <row r="17" spans="1:18" ht="67.5" customHeight="1">
      <c r="A17" s="30"/>
      <c r="B17" s="12" t="s">
        <v>310</v>
      </c>
      <c r="C17" s="3" t="s">
        <v>311</v>
      </c>
      <c r="D17" s="38"/>
      <c r="F17" s="28"/>
      <c r="G17" s="45"/>
      <c r="H17" s="45"/>
      <c r="O17" s="28"/>
      <c r="P17" s="36"/>
      <c r="Q17" s="35"/>
      <c r="R17" s="36"/>
    </row>
    <row r="18" spans="1:18" ht="67.5" customHeight="1">
      <c r="A18" s="30"/>
      <c r="B18" s="12" t="s">
        <v>313</v>
      </c>
      <c r="C18" s="3" t="s">
        <v>312</v>
      </c>
      <c r="D18" s="38"/>
      <c r="F18" s="28"/>
      <c r="G18" s="45"/>
      <c r="H18" s="45"/>
      <c r="O18" s="28"/>
      <c r="P18" s="36"/>
      <c r="Q18" s="35"/>
      <c r="R18" s="36"/>
    </row>
    <row r="19" spans="1:6" ht="18.75" customHeight="1">
      <c r="A19" s="30"/>
      <c r="B19" s="12" t="s">
        <v>370</v>
      </c>
      <c r="C19" s="12"/>
      <c r="D19" s="38"/>
      <c r="F19" s="3"/>
    </row>
    <row r="20" spans="1:8" ht="50.25" customHeight="1">
      <c r="A20" s="29" t="s">
        <v>113</v>
      </c>
      <c r="B20" s="42" t="s">
        <v>155</v>
      </c>
      <c r="C20" s="28" t="s">
        <v>214</v>
      </c>
      <c r="D20" s="38" t="s">
        <v>215</v>
      </c>
      <c r="F20" s="27" t="s">
        <v>156</v>
      </c>
      <c r="G20" s="45" t="s">
        <v>244</v>
      </c>
      <c r="H20" s="45" t="s">
        <v>256</v>
      </c>
    </row>
    <row r="21" spans="2:7" ht="60.75" customHeight="1">
      <c r="B21" s="42" t="s">
        <v>153</v>
      </c>
      <c r="C21" s="3" t="s">
        <v>210</v>
      </c>
      <c r="D21" s="38" t="s">
        <v>213</v>
      </c>
      <c r="E21" s="38" t="s">
        <v>212</v>
      </c>
      <c r="F21" s="28" t="s">
        <v>154</v>
      </c>
      <c r="G21" s="45" t="s">
        <v>244</v>
      </c>
    </row>
    <row r="22" spans="2:8" ht="60.75" customHeight="1">
      <c r="B22" s="42" t="s">
        <v>315</v>
      </c>
      <c r="C22" s="3" t="s">
        <v>316</v>
      </c>
      <c r="D22" s="38"/>
      <c r="F22" s="28" t="s">
        <v>317</v>
      </c>
      <c r="G22" s="45" t="s">
        <v>244</v>
      </c>
      <c r="H22" s="45"/>
    </row>
    <row r="23" spans="1:7" ht="39.75" customHeight="1">
      <c r="A23" s="29"/>
      <c r="B23" s="42" t="s">
        <v>322</v>
      </c>
      <c r="C23" t="s">
        <v>320</v>
      </c>
      <c r="D23" s="38"/>
      <c r="F23" t="s">
        <v>319</v>
      </c>
      <c r="G23" s="45" t="s">
        <v>244</v>
      </c>
    </row>
    <row r="24" spans="1:7" ht="39.75" customHeight="1">
      <c r="A24" s="29"/>
      <c r="B24" s="42" t="s">
        <v>318</v>
      </c>
      <c r="C24" s="28" t="s">
        <v>323</v>
      </c>
      <c r="D24" s="38"/>
      <c r="F24" s="28" t="s">
        <v>321</v>
      </c>
      <c r="G24" s="45" t="s">
        <v>244</v>
      </c>
    </row>
    <row r="25" spans="1:6" ht="16.5" customHeight="1">
      <c r="A25" s="29"/>
      <c r="B25" s="12"/>
      <c r="C25" s="12"/>
      <c r="D25" s="38"/>
      <c r="F25" s="28"/>
    </row>
    <row r="26" spans="1:6" ht="39.75" customHeight="1">
      <c r="A26" s="29" t="s">
        <v>52</v>
      </c>
      <c r="B26" s="12" t="s">
        <v>161</v>
      </c>
      <c r="C26" s="28" t="s">
        <v>162</v>
      </c>
      <c r="D26" s="105" t="s">
        <v>224</v>
      </c>
      <c r="F26" s="34" t="s">
        <v>163</v>
      </c>
    </row>
    <row r="27" spans="1:6" ht="39.75" customHeight="1">
      <c r="A27" s="29"/>
      <c r="B27" s="12" t="s">
        <v>164</v>
      </c>
      <c r="C27" s="28" t="s">
        <v>165</v>
      </c>
      <c r="D27" s="105"/>
      <c r="F27" s="34" t="s">
        <v>166</v>
      </c>
    </row>
    <row r="28" spans="1:6" ht="39.75" customHeight="1">
      <c r="A28" s="29"/>
      <c r="B28" s="12" t="s">
        <v>167</v>
      </c>
      <c r="C28" s="28" t="s">
        <v>168</v>
      </c>
      <c r="D28" s="38" t="s">
        <v>218</v>
      </c>
      <c r="F28" s="34" t="s">
        <v>169</v>
      </c>
    </row>
    <row r="29" spans="1:6" ht="39.75" customHeight="1">
      <c r="A29" s="29"/>
      <c r="B29" s="12"/>
      <c r="C29" s="28"/>
      <c r="D29" s="38"/>
      <c r="F29" s="34"/>
    </row>
    <row r="30" spans="1:8" ht="39.75" customHeight="1">
      <c r="A30" s="29" t="s">
        <v>44</v>
      </c>
      <c r="B30" s="42" t="s">
        <v>170</v>
      </c>
      <c r="C30" s="28" t="s">
        <v>172</v>
      </c>
      <c r="D30" s="38"/>
      <c r="E30" s="38" t="s">
        <v>211</v>
      </c>
      <c r="F30" s="34" t="s">
        <v>171</v>
      </c>
      <c r="H30" s="45" t="s">
        <v>256</v>
      </c>
    </row>
    <row r="31" spans="1:4" ht="17.25" customHeight="1">
      <c r="A31" s="29"/>
      <c r="B31" s="12"/>
      <c r="C31" s="12"/>
      <c r="D31" s="38"/>
    </row>
    <row r="32" spans="1:6" ht="39.75" customHeight="1">
      <c r="A32" s="33" t="s">
        <v>51</v>
      </c>
      <c r="B32" s="42" t="s">
        <v>179</v>
      </c>
      <c r="C32" s="3" t="s">
        <v>181</v>
      </c>
      <c r="D32" s="38" t="s">
        <v>223</v>
      </c>
      <c r="F32" s="34" t="s">
        <v>180</v>
      </c>
    </row>
    <row r="33" spans="1:6" ht="39.75" customHeight="1">
      <c r="A33" s="33"/>
      <c r="B33" s="42" t="s">
        <v>186</v>
      </c>
      <c r="C33" s="28" t="s">
        <v>185</v>
      </c>
      <c r="D33" s="38" t="s">
        <v>221</v>
      </c>
      <c r="F33" s="34" t="s">
        <v>187</v>
      </c>
    </row>
    <row r="34" spans="1:11" ht="39.75" customHeight="1">
      <c r="A34" s="33"/>
      <c r="B34" s="42" t="s">
        <v>189</v>
      </c>
      <c r="C34" s="28" t="s">
        <v>190</v>
      </c>
      <c r="D34" s="38" t="s">
        <v>219</v>
      </c>
      <c r="F34" s="34" t="s">
        <v>188</v>
      </c>
      <c r="G34" s="43" t="s">
        <v>244</v>
      </c>
      <c r="H34" s="45" t="s">
        <v>255</v>
      </c>
      <c r="I34" s="27" t="s">
        <v>245</v>
      </c>
      <c r="J34">
        <v>4</v>
      </c>
      <c r="K34">
        <v>7</v>
      </c>
    </row>
    <row r="35" spans="1:6" ht="39.75" customHeight="1">
      <c r="A35" s="33"/>
      <c r="B35" s="12" t="s">
        <v>182</v>
      </c>
      <c r="C35" s="28" t="s">
        <v>184</v>
      </c>
      <c r="D35" s="38" t="s">
        <v>222</v>
      </c>
      <c r="F35" s="34" t="s">
        <v>183</v>
      </c>
    </row>
    <row r="36" spans="1:6" ht="39.75" customHeight="1">
      <c r="A36" s="33"/>
      <c r="B36" s="12" t="s">
        <v>191</v>
      </c>
      <c r="C36" s="28" t="s">
        <v>192</v>
      </c>
      <c r="D36" s="38" t="s">
        <v>220</v>
      </c>
      <c r="F36" s="34" t="s">
        <v>193</v>
      </c>
    </row>
    <row r="37" spans="1:6" ht="16.5" customHeight="1">
      <c r="A37" s="33"/>
      <c r="B37" s="12"/>
      <c r="C37" s="28"/>
      <c r="D37" s="38"/>
      <c r="F37" s="34"/>
    </row>
    <row r="38" spans="1:6" ht="39.75" customHeight="1">
      <c r="A38" s="29" t="s">
        <v>48</v>
      </c>
      <c r="B38" s="12"/>
      <c r="C38" s="28"/>
      <c r="D38" s="38"/>
      <c r="F38" s="32"/>
    </row>
    <row r="39" spans="1:4" ht="16.5" customHeight="1">
      <c r="A39" s="29"/>
      <c r="B39" s="12"/>
      <c r="C39" s="12"/>
      <c r="D39" s="38"/>
    </row>
    <row r="40" spans="1:6" ht="101.25" customHeight="1">
      <c r="A40" s="29" t="s">
        <v>112</v>
      </c>
      <c r="B40" s="12" t="s">
        <v>157</v>
      </c>
      <c r="C40" s="28" t="s">
        <v>159</v>
      </c>
      <c r="D40" s="38" t="s">
        <v>216</v>
      </c>
      <c r="E40" s="38" t="s">
        <v>217</v>
      </c>
      <c r="F40" s="28" t="s">
        <v>160</v>
      </c>
    </row>
    <row r="41" spans="1:4" ht="16.5" customHeight="1">
      <c r="A41" s="33"/>
      <c r="B41" s="12"/>
      <c r="C41" s="12"/>
      <c r="D41" s="38"/>
    </row>
    <row r="42" spans="1:4" ht="39.75" customHeight="1">
      <c r="A42" s="29" t="s">
        <v>49</v>
      </c>
      <c r="B42" s="12" t="s">
        <v>285</v>
      </c>
      <c r="C42" s="3" t="s">
        <v>276</v>
      </c>
      <c r="D42" s="37"/>
    </row>
    <row r="43" spans="1:4" ht="18">
      <c r="A43" s="29"/>
      <c r="B43" s="12" t="s">
        <v>291</v>
      </c>
      <c r="C43" s="28" t="s">
        <v>292</v>
      </c>
      <c r="D43" s="37"/>
    </row>
    <row r="44" spans="2:4" ht="18">
      <c r="B44" s="12" t="s">
        <v>286</v>
      </c>
      <c r="C44" s="3" t="s">
        <v>277</v>
      </c>
      <c r="D44" s="37"/>
    </row>
    <row r="45" spans="2:3" ht="18">
      <c r="B45" s="12" t="s">
        <v>287</v>
      </c>
      <c r="C45" s="3" t="s">
        <v>278</v>
      </c>
    </row>
    <row r="46" spans="2:3" ht="18">
      <c r="B46" s="12" t="s">
        <v>288</v>
      </c>
      <c r="C46" s="3" t="s">
        <v>279</v>
      </c>
    </row>
    <row r="47" spans="2:3" ht="18">
      <c r="B47" s="12" t="s">
        <v>289</v>
      </c>
      <c r="C47" s="28" t="s">
        <v>293</v>
      </c>
    </row>
    <row r="48" spans="2:3" ht="18">
      <c r="B48" s="12" t="s">
        <v>296</v>
      </c>
      <c r="C48" s="28" t="s">
        <v>297</v>
      </c>
    </row>
    <row r="51" spans="2:3" ht="18">
      <c r="B51" s="12" t="s">
        <v>300</v>
      </c>
      <c r="C51" s="28" t="s">
        <v>301</v>
      </c>
    </row>
    <row r="52" spans="2:3" ht="18">
      <c r="B52" s="12" t="s">
        <v>298</v>
      </c>
      <c r="C52" s="28" t="s">
        <v>299</v>
      </c>
    </row>
    <row r="53" spans="2:3" ht="18">
      <c r="B53" s="12" t="s">
        <v>290</v>
      </c>
      <c r="C53" s="3" t="s">
        <v>280</v>
      </c>
    </row>
    <row r="54" spans="2:3" ht="18">
      <c r="B54" s="12" t="s">
        <v>294</v>
      </c>
      <c r="C54" s="28" t="s">
        <v>295</v>
      </c>
    </row>
    <row r="55" ht="18">
      <c r="B55" s="12"/>
    </row>
    <row r="56" spans="1:6" ht="18">
      <c r="A56" s="29" t="s">
        <v>8</v>
      </c>
      <c r="B56" s="12" t="s">
        <v>333</v>
      </c>
      <c r="C56" s="28" t="s">
        <v>335</v>
      </c>
      <c r="F56" t="s">
        <v>334</v>
      </c>
    </row>
    <row r="57" spans="1:6" ht="18">
      <c r="A57" s="29"/>
      <c r="B57" s="12" t="s">
        <v>339</v>
      </c>
      <c r="C57" s="28" t="s">
        <v>340</v>
      </c>
      <c r="F57" t="s">
        <v>341</v>
      </c>
    </row>
    <row r="58" spans="2:6" ht="18">
      <c r="B58" s="12" t="s">
        <v>324</v>
      </c>
      <c r="C58" s="28" t="s">
        <v>325</v>
      </c>
      <c r="F58" s="28" t="s">
        <v>326</v>
      </c>
    </row>
    <row r="59" spans="2:6" ht="18">
      <c r="B59" s="12" t="s">
        <v>329</v>
      </c>
      <c r="C59" s="28" t="s">
        <v>328</v>
      </c>
      <c r="F59" s="28" t="s">
        <v>327</v>
      </c>
    </row>
    <row r="60" spans="2:6" ht="18">
      <c r="B60" s="12" t="s">
        <v>330</v>
      </c>
      <c r="C60" s="28" t="s">
        <v>331</v>
      </c>
      <c r="F60" t="s">
        <v>332</v>
      </c>
    </row>
    <row r="61" spans="2:6" ht="18">
      <c r="B61" s="12" t="s">
        <v>337</v>
      </c>
      <c r="C61" s="28" t="s">
        <v>336</v>
      </c>
      <c r="F61" t="s">
        <v>338</v>
      </c>
    </row>
    <row r="62" ht="18">
      <c r="B62" s="12"/>
    </row>
    <row r="63" spans="1:3" ht="18">
      <c r="A63" s="29" t="s">
        <v>284</v>
      </c>
      <c r="B63" s="12" t="s">
        <v>344</v>
      </c>
      <c r="C63" s="3" t="s">
        <v>343</v>
      </c>
    </row>
    <row r="64" spans="2:3" ht="18">
      <c r="B64" s="12" t="s">
        <v>345</v>
      </c>
      <c r="C64" s="3" t="s">
        <v>346</v>
      </c>
    </row>
    <row r="65" spans="2:3" ht="18">
      <c r="B65" s="12" t="s">
        <v>348</v>
      </c>
      <c r="C65" s="3" t="s">
        <v>347</v>
      </c>
    </row>
    <row r="66" spans="2:3" ht="18">
      <c r="B66" s="12" t="s">
        <v>350</v>
      </c>
      <c r="C66" s="3" t="s">
        <v>349</v>
      </c>
    </row>
    <row r="67" ht="18">
      <c r="B67" s="12"/>
    </row>
    <row r="68" spans="1:3" ht="18">
      <c r="A68" s="29" t="s">
        <v>50</v>
      </c>
      <c r="B68" s="12" t="s">
        <v>352</v>
      </c>
      <c r="C68" s="3" t="s">
        <v>353</v>
      </c>
    </row>
    <row r="69" spans="2:3" ht="18">
      <c r="B69" s="12" t="s">
        <v>354</v>
      </c>
      <c r="C69" s="3" t="s">
        <v>355</v>
      </c>
    </row>
    <row r="70" ht="18">
      <c r="B70" s="12"/>
    </row>
    <row r="71" ht="18">
      <c r="B71" s="12"/>
    </row>
    <row r="72" ht="18">
      <c r="B72" s="12"/>
    </row>
    <row r="73" ht="18">
      <c r="B73" s="12"/>
    </row>
    <row r="74" ht="18">
      <c r="B74" s="12"/>
    </row>
    <row r="75" ht="18">
      <c r="B75" s="12"/>
    </row>
    <row r="76" ht="18">
      <c r="B76" s="12"/>
    </row>
    <row r="77" spans="2:4" ht="18">
      <c r="B77" s="12"/>
      <c r="D77" s="39" t="s">
        <v>342</v>
      </c>
    </row>
  </sheetData>
  <sheetProtection/>
  <mergeCells count="2">
    <mergeCell ref="D26:D27"/>
    <mergeCell ref="D3:E3"/>
  </mergeCells>
  <conditionalFormatting sqref="G1:G21 G22:H22 G23:G65536">
    <cfRule type="cellIs" priority="3" dxfId="0" operator="equal" stopIfTrue="1">
      <formula>"YES"</formula>
    </cfRule>
    <cfRule type="colorScale" priority="4" dxfId="38">
      <colorScale>
        <cfvo type="min" val="0"/>
        <cfvo type="max"/>
        <color rgb="FFFFEF9C"/>
        <color rgb="FF63BE7B"/>
      </colorScale>
    </cfRule>
  </conditionalFormatting>
  <hyperlinks>
    <hyperlink ref="P3" r:id="rId1" display="mailto:guerster@mit.edu"/>
    <hyperlink ref="F3" r:id="rId2" display="mailto:crawley@mit.edu"/>
    <hyperlink ref="P2" r:id="rId3" display="mailto:vforeman@mit.edu"/>
    <hyperlink ref="R2" r:id="rId4" display="mailto:mgood@mit.edu"/>
    <hyperlink ref="T2" r:id="rId5" display="mailto:schlegbw@mit.edu"/>
    <hyperlink ref="V2" r:id="rId6" display="mailto:kailah@mit.edu"/>
    <hyperlink ref="X2" r:id="rId7" display="mailto:alextruj@mit.edu"/>
    <hyperlink ref="Z2" r:id="rId8" display="mailto:swald@mit.edu"/>
    <hyperlink ref="F6" r:id="rId9" display="hastings@mit.edu"/>
    <hyperlink ref="F7" r:id="rId10" display="mailto:jhoffma1@mit.edu"/>
    <hyperlink ref="F5" r:id="rId11" display="mailto:linaresr@mit.edu"/>
    <hyperlink ref="F13" r:id="rId12" display="mailto:dspencer@purdue.edu"/>
    <hyperlink ref="F14" r:id="rId13" display="mailto:howell@purdue.edu"/>
    <hyperlink ref="F21" r:id="rId14" display="mailto:Bobby.Braun@Colorado.edu"/>
    <hyperlink ref="C40" r:id="rId15" display="http://sites.utexas.edu/russell/"/>
    <hyperlink ref="F40" r:id="rId16" display="mailto:ryan.russell@utexas.edu"/>
    <hyperlink ref="C26" r:id="rId17" display="https://aero.umd.edu/clark/faculty/12/Mary-Bowden"/>
    <hyperlink ref="F26" r:id="rId18" display="mailto:bowden@umd.edu"/>
    <hyperlink ref="C27" r:id="rId19" display="https://aero.umd.edu/clark/faculty/3/David-Akin"/>
    <hyperlink ref="F27" r:id="rId20" display="mailto:dakin@ssl.umd.edu"/>
    <hyperlink ref="C28" r:id="rId21" display="https://aero.umd.edu/clark/faculty/9/Olivier-A-Bauchau"/>
    <hyperlink ref="F28" r:id="rId22" display="mailto:obauchau@umd.edu"/>
    <hyperlink ref="F30" r:id="rId23" display="mailto:brian.gunter@aerospace.gatech.edu"/>
    <hyperlink ref="C30" r:id="rId24" display="http://www.ssdl.gatech.edu/dr-brian-gunter"/>
    <hyperlink ref="C9" r:id="rId25" display="http://adl.stanford.edu/people/jjalonso.html"/>
    <hyperlink ref="F9" r:id="rId26" display="mailto:jjalonso@stanford.edu"/>
    <hyperlink ref="F10" r:id="rId27" display="mailto:scott.hubbard@stanford.edu"/>
    <hyperlink ref="C10" r:id="rId28" display="https://aa.stanford.edu/people/dr-g-scott-hubbard"/>
    <hyperlink ref="F32" r:id="rId29" display="mailto:kokiho@illinois.edu"/>
    <hyperlink ref="F35" r:id="rId30" display="mailto:mlembeck@illinois.edu"/>
    <hyperlink ref="C35" r:id="rId31" display="https://aerospace.illinois.edu/directory/profile/mlembeck"/>
    <hyperlink ref="C33" r:id="rId32" display="https://aerospace.illinois.edu/directory/profile/zputnam"/>
    <hyperlink ref="F33" r:id="rId33" display="mailto:zputnam@illinois.edu"/>
    <hyperlink ref="C34" r:id="rId34" display="https://aerospace.illinois.edu/directory/profile/bconway"/>
    <hyperlink ref="C36" r:id="rId35" display="https://aerospace.illinois.edu/directory/profile/chilan"/>
    <hyperlink ref="F36" r:id="rId36" display="mailto:chilan@illinois.edu"/>
    <hyperlink ref="P13" r:id="rId37" display="mailto:tomcat16@purdue.edu"/>
    <hyperlink ref="P14" r:id="rId38" display="mailto:cox50@purdue.edu"/>
    <hyperlink ref="O14" r:id="rId39" display="https://engineering.purdue.edu/people/andrew.d.cox.2"/>
    <hyperlink ref="R14" r:id="rId40" display="mailto:pritcher@purdue.edu"/>
    <hyperlink ref="P12" r:id="rId41" display="mailto:yelu@purdue.edu"/>
    <hyperlink ref="C14" r:id="rId42" display="https://engineering.purdue.edu/people/kathleen.howell.1/index.html"/>
    <hyperlink ref="C12" r:id="rId43" display="https://engineering.purdue.edu/AAC/dissertations/"/>
    <hyperlink ref="C13" r:id="rId44" display="https://engineering.purdue.edu/SFPL/research/lab-publications"/>
    <hyperlink ref="C21" r:id="rId45" display="https://www.colorado.edu/lab/esdl/publications/masters-projects"/>
    <hyperlink ref="C20" r:id="rId46" display="https://www.colorado.edu/faculty/bosanac/publications"/>
    <hyperlink ref="D28" r:id="rId47" display="javascript:void(0)"/>
    <hyperlink ref="D36" r:id="rId48" display="https://www.researchgate.net/publication/309393309_Fast_Motion_Planning_for_Agile_Space_Systems_with_Multiple_Obstacles"/>
    <hyperlink ref="D35" r:id="rId49" display="https://www.researchgate.net/publication/267944645_Design_Considerations_for_a_Commercial_Crew_Transportation_System"/>
    <hyperlink ref="C32" r:id="rId50" display="https://aerospace.illinois.edu/directory/profile/kokiho"/>
    <hyperlink ref="D32" r:id="rId51" display="https://arc.aiaa.org/doi/abs/10.2514/1.A34168"/>
    <hyperlink ref="C5" r:id="rId52" display="http://arclab.mit.edu/"/>
    <hyperlink ref="C6" r:id="rId53" display="https://aeroastro.mit.edu/daniel-hastings"/>
    <hyperlink ref="C7" r:id="rId54" display="https://hsl.mit.edu/"/>
    <hyperlink ref="C2" r:id="rId55" display="http://strategic.mit.edu/logistics.php"/>
    <hyperlink ref="C3" r:id="rId56" display="https://systems.mit.edu/"/>
    <hyperlink ref="D5" r:id="rId57" display="http://arclab.mit.edu/wp-content/uploads/2018/12/2018_iaa01.pdf"/>
    <hyperlink ref="D6" r:id="rId58" display="javascript:void(0)"/>
    <hyperlink ref="D7" r:id="rId59" display="https://www.researchgate.net/publication/333920282_Human-Machine_Interactions_in_Apollo_and_Lessons_Learned_for_Living_Off_the_Land_on_Mars"/>
    <hyperlink ref="D10" r:id="rId60" display="https://www.researchgate.net/publication/23888318_Starting_small_on_the_road_to_Mars"/>
    <hyperlink ref="F12" r:id="rId61" display="mailto:Bobby.Braun@Colorado.edu"/>
    <hyperlink ref="F34" r:id="rId62" display="https://aerospace.illinois.edu/directory/profile/bconway"/>
    <hyperlink ref="F2" r:id="rId63" display="mailto:vforeman@mit.edu"/>
    <hyperlink ref="C42" r:id="rId64" display="https://profiles.stanford.edu/david-beach"/>
    <hyperlink ref="C44" r:id="rId65" display="https://me.stanford.edu/people/sean-follmer"/>
    <hyperlink ref="C45" r:id="rId66" display="https://me.stanford.edu/people/david-kelley"/>
    <hyperlink ref="C46" r:id="rId67" display="https://me.stanford.edu/people/larry-leifer"/>
    <hyperlink ref="C53" r:id="rId68" display="https://me.stanford.edu/people/adrian-lew"/>
    <hyperlink ref="C43" r:id="rId69" display="https://profiles.stanford.edu/james-adams?tab=publications"/>
    <hyperlink ref="C47" r:id="rId70" display="https://profiles.stanford.edu/mark-cutkosky?tab=publications"/>
    <hyperlink ref="C54" r:id="rId71" display="https://profiles.stanford.edu/daniel-debra?tab=bio"/>
    <hyperlink ref="C52" r:id="rId72" display="https://profiles.stanford.edu/bernard-roth?tab=publications"/>
    <hyperlink ref="C51" r:id="rId73" display="https://profiles.stanford.edu/ken-waldron?tab=bio"/>
    <hyperlink ref="C16" r:id="rId74" display="https://engineering.purdue.edu/ME/People/ptProfile?resource_id=12331"/>
    <hyperlink ref="C17" r:id="rId75" display="https://engineering.purdue.edu/ME/People/ptProfile?resource_id=80194"/>
    <hyperlink ref="C18" r:id="rId76" display="https://engineering.purdue.edu/ME/People/ptProfile?resource_id=23824"/>
    <hyperlink ref="C22" r:id="rId77" display="https://www.colorado.edu/faculty/anderson/"/>
    <hyperlink ref="C24" r:id="rId78" display="https://www.colorado.edu/aerospace/james-nabity"/>
    <hyperlink ref="F24" r:id="rId79" display="James.Nabity@colorado.edu"/>
    <hyperlink ref="C58" r:id="rId80" display="http://meche.mit.edu/sites/default/files/cv/drwallac_CV.pdf"/>
    <hyperlink ref="F58" r:id="rId81" display="mailto:cduhart@mit.edu"/>
    <hyperlink ref="C59" r:id="rId82" display="https://lmp.mit.edu/people/martin-culpepper"/>
    <hyperlink ref="C60" r:id="rId83" display="http://meche.mit.edu/people/faculty/ajhart@mit.edu"/>
    <hyperlink ref="C56" r:id="rId84" display="http://meche.mit.edu/people/faculty/mueller_@mit.edu"/>
    <hyperlink ref="C61" r:id="rId85" display="http://meche.mit.edu/people/faculty/Seering@MIT.edu"/>
    <hyperlink ref="C57" r:id="rId86" display="http://meche.mit.edu/people/faculty/MCYANG@MIT.EDU"/>
    <hyperlink ref="C63" r:id="rId87" display="https://me.berkeley.edu/people/andy-dong/"/>
    <hyperlink ref="C64" r:id="rId88" display="https://mcmains.me.berkeley.edu/res.html"/>
    <hyperlink ref="C65" r:id="rId89" display="https://best.berkeley.edu/best-director-alice-m-agogino/"/>
    <hyperlink ref="C66" r:id="rId90" display="https://me.berkeley.edu/people/homayoon-kazerooni/"/>
    <hyperlink ref="C68" r:id="rId91" display="https://me.engin.umich.edu/people/faculty/panos-papalambros"/>
    <hyperlink ref="C69" r:id="rId92" display="http://www-personal.umich.edu/~kazu/group-members.html"/>
    <hyperlink ref="C48" r:id="rId93" display="https://profiles.stanford.edu/bernard-roth?tab=publications"/>
  </hyperlinks>
  <printOptions/>
  <pageMargins left="0.787401575" right="0.787401575" top="0.984251969" bottom="0.984251969" header="0.5" footer="0.5"/>
  <pageSetup horizontalDpi="300" verticalDpi="300" orientation="portrait" r:id="rId96"/>
  <legacyDrawing r:id="rId95"/>
</worksheet>
</file>

<file path=xl/worksheets/sheet7.xml><?xml version="1.0" encoding="utf-8"?>
<worksheet xmlns="http://schemas.openxmlformats.org/spreadsheetml/2006/main" xmlns:r="http://schemas.openxmlformats.org/officeDocument/2006/relationships">
  <dimension ref="A1:P35"/>
  <sheetViews>
    <sheetView zoomScalePageLayoutView="0" workbookViewId="0" topLeftCell="A1">
      <selection activeCell="B5" sqref="B5"/>
    </sheetView>
  </sheetViews>
  <sheetFormatPr defaultColWidth="9.00390625" defaultRowHeight="12.75"/>
  <cols>
    <col min="1" max="1" width="16.125" style="0" bestFit="1" customWidth="1"/>
    <col min="2" max="2" width="14.50390625" style="0" bestFit="1" customWidth="1"/>
    <col min="3" max="3" width="25.50390625" style="0" bestFit="1" customWidth="1"/>
    <col min="5" max="5" width="12.25390625" style="0" bestFit="1" customWidth="1"/>
    <col min="7" max="7" width="28.625" style="0" bestFit="1" customWidth="1"/>
  </cols>
  <sheetData>
    <row r="1" spans="1:16" ht="21">
      <c r="A1" s="51" t="s">
        <v>260</v>
      </c>
      <c r="B1" s="12"/>
      <c r="C1" s="12"/>
      <c r="D1" s="12"/>
      <c r="E1" s="12"/>
      <c r="F1" s="12"/>
      <c r="G1" s="12"/>
      <c r="H1" s="12"/>
      <c r="I1" s="12"/>
      <c r="J1" s="12"/>
      <c r="K1" s="12"/>
      <c r="L1" s="12"/>
      <c r="M1" s="12"/>
      <c r="N1" s="12"/>
      <c r="O1" s="12"/>
      <c r="P1" s="12"/>
    </row>
    <row r="2" spans="1:16" ht="18">
      <c r="A2" s="12" t="s">
        <v>261</v>
      </c>
      <c r="B2" s="12" t="s">
        <v>262</v>
      </c>
      <c r="C2" s="12" t="s">
        <v>269</v>
      </c>
      <c r="D2" s="12" t="s">
        <v>263</v>
      </c>
      <c r="F2" s="12" t="s">
        <v>264</v>
      </c>
      <c r="G2" s="12" t="s">
        <v>273</v>
      </c>
      <c r="H2" s="12"/>
      <c r="I2" s="12"/>
      <c r="J2" s="12"/>
      <c r="K2" s="12"/>
      <c r="L2" s="12"/>
      <c r="M2" s="12"/>
      <c r="N2" s="12"/>
      <c r="O2" s="12"/>
      <c r="P2" s="12"/>
    </row>
    <row r="3" spans="1:16" ht="18">
      <c r="A3" s="12">
        <v>25</v>
      </c>
      <c r="B3" s="52">
        <v>1.3715277777777777</v>
      </c>
      <c r="C3" s="12">
        <v>1</v>
      </c>
      <c r="D3" s="12">
        <v>23</v>
      </c>
      <c r="E3" s="12" t="s">
        <v>265</v>
      </c>
      <c r="F3" s="12">
        <v>0</v>
      </c>
      <c r="G3" s="12"/>
      <c r="H3" s="12"/>
      <c r="I3" s="12"/>
      <c r="J3" s="12"/>
      <c r="K3" s="12"/>
      <c r="L3" s="12"/>
      <c r="M3" s="12"/>
      <c r="N3" s="12"/>
      <c r="O3" s="12"/>
      <c r="P3" s="12"/>
    </row>
    <row r="4" spans="1:16" ht="18">
      <c r="A4" s="12"/>
      <c r="B4" s="12" t="s">
        <v>270</v>
      </c>
      <c r="C4" s="12"/>
      <c r="D4" s="12"/>
      <c r="E4" s="12" t="s">
        <v>266</v>
      </c>
      <c r="F4" s="12">
        <v>2</v>
      </c>
      <c r="G4" s="12" t="s">
        <v>275</v>
      </c>
      <c r="H4" s="12"/>
      <c r="I4" s="12"/>
      <c r="J4" s="12"/>
      <c r="K4" s="12"/>
      <c r="L4" s="12"/>
      <c r="M4" s="12"/>
      <c r="N4" s="12"/>
      <c r="O4" s="12"/>
      <c r="P4" s="12"/>
    </row>
    <row r="5" spans="1:16" ht="18">
      <c r="A5" s="12"/>
      <c r="B5" s="12"/>
      <c r="C5" s="12"/>
      <c r="D5" s="12"/>
      <c r="E5" s="12" t="s">
        <v>267</v>
      </c>
      <c r="F5" s="12">
        <v>0</v>
      </c>
      <c r="G5" s="12"/>
      <c r="H5" s="12"/>
      <c r="I5" s="12"/>
      <c r="J5" s="12"/>
      <c r="K5" s="12"/>
      <c r="L5" s="12"/>
      <c r="M5" s="12"/>
      <c r="N5" s="12"/>
      <c r="O5" s="12"/>
      <c r="P5" s="12"/>
    </row>
    <row r="6" spans="1:16" ht="18">
      <c r="A6" s="12"/>
      <c r="B6" s="12"/>
      <c r="C6" s="12"/>
      <c r="D6" s="12"/>
      <c r="E6" s="12" t="s">
        <v>268</v>
      </c>
      <c r="F6" s="12">
        <v>0</v>
      </c>
      <c r="G6" s="12"/>
      <c r="H6" s="12"/>
      <c r="I6" s="12"/>
      <c r="J6" s="12"/>
      <c r="K6" s="12"/>
      <c r="L6" s="12"/>
      <c r="M6" s="12"/>
      <c r="N6" s="12"/>
      <c r="O6" s="12"/>
      <c r="P6" s="12"/>
    </row>
    <row r="7" spans="1:16" ht="18">
      <c r="A7" s="12"/>
      <c r="B7" s="12"/>
      <c r="C7" s="12"/>
      <c r="D7" s="12"/>
      <c r="E7" s="12"/>
      <c r="F7" s="12"/>
      <c r="G7" s="12"/>
      <c r="H7" s="12"/>
      <c r="I7" s="12"/>
      <c r="J7" s="12"/>
      <c r="K7" s="12"/>
      <c r="L7" s="12"/>
      <c r="M7" s="12"/>
      <c r="N7" s="12"/>
      <c r="O7" s="12"/>
      <c r="P7" s="12"/>
    </row>
    <row r="8" spans="1:16" ht="21">
      <c r="A8" s="51" t="s">
        <v>271</v>
      </c>
      <c r="B8" s="12"/>
      <c r="C8" s="12"/>
      <c r="D8" s="12"/>
      <c r="E8" s="12"/>
      <c r="F8" s="12"/>
      <c r="G8" s="12"/>
      <c r="H8" s="12"/>
      <c r="I8" s="12"/>
      <c r="J8" s="12"/>
      <c r="K8" s="12"/>
      <c r="L8" s="12"/>
      <c r="M8" s="12"/>
      <c r="N8" s="12"/>
      <c r="O8" s="12"/>
      <c r="P8" s="12"/>
    </row>
    <row r="9" spans="1:16" ht="18">
      <c r="A9" s="12" t="s">
        <v>261</v>
      </c>
      <c r="B9" s="12" t="s">
        <v>262</v>
      </c>
      <c r="C9" s="12" t="s">
        <v>269</v>
      </c>
      <c r="D9" s="12" t="s">
        <v>263</v>
      </c>
      <c r="F9" s="12" t="s">
        <v>264</v>
      </c>
      <c r="G9" s="12"/>
      <c r="H9" s="12"/>
      <c r="I9" s="12"/>
      <c r="J9" s="12"/>
      <c r="K9" s="12"/>
      <c r="L9" s="12"/>
      <c r="M9" s="12"/>
      <c r="N9" s="12"/>
      <c r="O9" s="12"/>
      <c r="P9" s="12"/>
    </row>
    <row r="10" spans="1:16" ht="18">
      <c r="A10" s="12">
        <v>25</v>
      </c>
      <c r="B10" s="52">
        <v>1.4166666666666667</v>
      </c>
      <c r="C10" s="12">
        <v>0</v>
      </c>
      <c r="D10" s="12">
        <v>22</v>
      </c>
      <c r="E10" s="12" t="s">
        <v>265</v>
      </c>
      <c r="F10" s="12">
        <v>0</v>
      </c>
      <c r="G10" s="12"/>
      <c r="H10" s="12"/>
      <c r="I10" s="12"/>
      <c r="J10" s="12"/>
      <c r="K10" s="12"/>
      <c r="L10" s="12"/>
      <c r="M10" s="12"/>
      <c r="N10" s="12"/>
      <c r="O10" s="12"/>
      <c r="P10" s="12"/>
    </row>
    <row r="11" spans="1:16" ht="18">
      <c r="A11" s="12"/>
      <c r="B11" s="12"/>
      <c r="C11" s="12"/>
      <c r="D11" s="12"/>
      <c r="E11" s="12" t="s">
        <v>266</v>
      </c>
      <c r="F11" s="12">
        <v>1</v>
      </c>
      <c r="G11" s="12" t="s">
        <v>11</v>
      </c>
      <c r="H11" s="12"/>
      <c r="I11" s="12"/>
      <c r="J11" s="12"/>
      <c r="K11" s="12"/>
      <c r="L11" s="12"/>
      <c r="M11" s="12"/>
      <c r="N11" s="12"/>
      <c r="O11" s="12"/>
      <c r="P11" s="12"/>
    </row>
    <row r="12" spans="1:16" ht="18">
      <c r="A12" s="12"/>
      <c r="B12" s="12"/>
      <c r="C12" s="12"/>
      <c r="D12" s="12"/>
      <c r="E12" s="12" t="s">
        <v>267</v>
      </c>
      <c r="F12" s="12">
        <v>2</v>
      </c>
      <c r="G12" s="12" t="s">
        <v>274</v>
      </c>
      <c r="H12" s="12"/>
      <c r="I12" s="12"/>
      <c r="J12" s="12"/>
      <c r="K12" s="12"/>
      <c r="L12" s="12"/>
      <c r="M12" s="12"/>
      <c r="N12" s="12"/>
      <c r="O12" s="12"/>
      <c r="P12" s="12"/>
    </row>
    <row r="13" spans="1:16" ht="18">
      <c r="A13" s="12"/>
      <c r="B13" s="12"/>
      <c r="C13" s="12"/>
      <c r="D13" s="12"/>
      <c r="E13" s="12" t="s">
        <v>268</v>
      </c>
      <c r="F13" s="12">
        <v>0</v>
      </c>
      <c r="G13" s="12"/>
      <c r="H13" s="12"/>
      <c r="I13" s="12"/>
      <c r="J13" s="12"/>
      <c r="K13" s="12"/>
      <c r="L13" s="12"/>
      <c r="M13" s="12"/>
      <c r="N13" s="12"/>
      <c r="O13" s="12"/>
      <c r="P13" s="12"/>
    </row>
    <row r="14" spans="1:16" ht="18">
      <c r="A14" s="12"/>
      <c r="B14" s="12"/>
      <c r="C14" s="12"/>
      <c r="D14" s="12"/>
      <c r="E14" s="12"/>
      <c r="F14" s="12"/>
      <c r="G14" s="12"/>
      <c r="H14" s="12"/>
      <c r="I14" s="12"/>
      <c r="J14" s="12"/>
      <c r="K14" s="12"/>
      <c r="L14" s="12"/>
      <c r="M14" s="12"/>
      <c r="N14" s="12"/>
      <c r="O14" s="12"/>
      <c r="P14" s="12"/>
    </row>
    <row r="15" spans="1:16" ht="21">
      <c r="A15" s="51" t="s">
        <v>272</v>
      </c>
      <c r="B15" s="12"/>
      <c r="C15" s="12"/>
      <c r="D15" s="12"/>
      <c r="E15" s="12"/>
      <c r="F15" s="12"/>
      <c r="G15" s="12"/>
      <c r="H15" s="12"/>
      <c r="I15" s="12"/>
      <c r="J15" s="12"/>
      <c r="K15" s="12"/>
      <c r="L15" s="12"/>
      <c r="M15" s="12"/>
      <c r="N15" s="12"/>
      <c r="O15" s="12"/>
      <c r="P15" s="12"/>
    </row>
    <row r="16" spans="1:16" ht="18">
      <c r="A16" s="12" t="s">
        <v>261</v>
      </c>
      <c r="B16" s="12" t="s">
        <v>262</v>
      </c>
      <c r="C16" s="12" t="s">
        <v>269</v>
      </c>
      <c r="D16" s="12" t="s">
        <v>263</v>
      </c>
      <c r="F16" s="12" t="s">
        <v>264</v>
      </c>
      <c r="G16" s="12"/>
      <c r="H16" s="12"/>
      <c r="I16" s="12"/>
      <c r="J16" s="12"/>
      <c r="K16" s="12"/>
      <c r="L16" s="12"/>
      <c r="M16" s="12"/>
      <c r="N16" s="12"/>
      <c r="O16" s="12"/>
      <c r="P16" s="12"/>
    </row>
    <row r="17" spans="1:16" ht="18">
      <c r="A17" s="12">
        <v>25</v>
      </c>
      <c r="B17" s="52">
        <v>1.2916666666666667</v>
      </c>
      <c r="C17" s="12">
        <v>2</v>
      </c>
      <c r="D17" s="12">
        <v>22</v>
      </c>
      <c r="E17" s="12" t="s">
        <v>265</v>
      </c>
      <c r="F17" s="12">
        <v>1</v>
      </c>
      <c r="G17" s="12" t="s">
        <v>22</v>
      </c>
      <c r="H17" s="12"/>
      <c r="I17" s="12"/>
      <c r="J17" s="12"/>
      <c r="K17" s="12"/>
      <c r="L17" s="12"/>
      <c r="M17" s="12"/>
      <c r="N17" s="12"/>
      <c r="O17" s="12"/>
      <c r="P17" s="12"/>
    </row>
    <row r="18" spans="1:16" ht="18">
      <c r="A18" s="12"/>
      <c r="B18" s="12"/>
      <c r="C18" s="12"/>
      <c r="D18" s="12"/>
      <c r="E18" s="12" t="s">
        <v>266</v>
      </c>
      <c r="F18" s="12">
        <v>1</v>
      </c>
      <c r="G18" s="12" t="s">
        <v>22</v>
      </c>
      <c r="H18" s="12"/>
      <c r="I18" s="12"/>
      <c r="J18" s="12"/>
      <c r="K18" s="12"/>
      <c r="L18" s="12"/>
      <c r="M18" s="12"/>
      <c r="N18" s="12"/>
      <c r="O18" s="12"/>
      <c r="P18" s="12"/>
    </row>
    <row r="19" spans="1:16" ht="18">
      <c r="A19" s="12"/>
      <c r="B19" s="12"/>
      <c r="C19" s="12"/>
      <c r="D19" s="12"/>
      <c r="E19" s="12" t="s">
        <v>267</v>
      </c>
      <c r="F19" s="12">
        <v>0</v>
      </c>
      <c r="G19" s="12"/>
      <c r="H19" s="12"/>
      <c r="I19" s="12"/>
      <c r="J19" s="12"/>
      <c r="K19" s="12"/>
      <c r="L19" s="12"/>
      <c r="M19" s="12"/>
      <c r="N19" s="12"/>
      <c r="O19" s="12"/>
      <c r="P19" s="12"/>
    </row>
    <row r="20" spans="1:16" ht="18">
      <c r="A20" s="12"/>
      <c r="B20" s="12"/>
      <c r="C20" s="12"/>
      <c r="D20" s="12"/>
      <c r="E20" s="12" t="s">
        <v>268</v>
      </c>
      <c r="F20" s="12">
        <v>1</v>
      </c>
      <c r="G20" s="12" t="s">
        <v>22</v>
      </c>
      <c r="H20" s="12"/>
      <c r="I20" s="12"/>
      <c r="J20" s="12"/>
      <c r="K20" s="12"/>
      <c r="L20" s="12"/>
      <c r="M20" s="12"/>
      <c r="N20" s="12"/>
      <c r="O20" s="12"/>
      <c r="P20" s="12"/>
    </row>
    <row r="21" spans="1:16" ht="18">
      <c r="A21" s="12"/>
      <c r="B21" s="12"/>
      <c r="C21" s="12"/>
      <c r="D21" s="12"/>
      <c r="E21" s="12"/>
      <c r="F21" s="12"/>
      <c r="G21" s="12"/>
      <c r="H21" s="12"/>
      <c r="I21" s="12"/>
      <c r="J21" s="12"/>
      <c r="K21" s="12"/>
      <c r="L21" s="12"/>
      <c r="M21" s="12"/>
      <c r="N21" s="12"/>
      <c r="O21" s="12"/>
      <c r="P21" s="12"/>
    </row>
    <row r="22" spans="1:16" ht="21">
      <c r="A22" s="51" t="s">
        <v>281</v>
      </c>
      <c r="B22" s="12"/>
      <c r="C22" s="12"/>
      <c r="D22" s="12"/>
      <c r="E22" s="12"/>
      <c r="F22" s="12"/>
      <c r="G22" s="12"/>
      <c r="H22" s="12"/>
      <c r="I22" s="12"/>
      <c r="J22" s="12"/>
      <c r="K22" s="12"/>
      <c r="L22" s="12"/>
      <c r="M22" s="12"/>
      <c r="N22" s="12"/>
      <c r="O22" s="12"/>
      <c r="P22" s="12"/>
    </row>
    <row r="23" spans="1:16" ht="18">
      <c r="A23" s="12" t="s">
        <v>261</v>
      </c>
      <c r="B23" s="12" t="s">
        <v>262</v>
      </c>
      <c r="C23" s="12" t="s">
        <v>269</v>
      </c>
      <c r="D23" s="12" t="s">
        <v>263</v>
      </c>
      <c r="F23" s="12" t="s">
        <v>264</v>
      </c>
      <c r="G23" s="12"/>
      <c r="H23" s="12"/>
      <c r="I23" s="12"/>
      <c r="J23" s="12"/>
      <c r="K23" s="12"/>
      <c r="L23" s="12"/>
      <c r="M23" s="12"/>
      <c r="N23" s="12"/>
      <c r="O23" s="12"/>
      <c r="P23" s="12"/>
    </row>
    <row r="24" spans="1:16" ht="18">
      <c r="A24" s="12">
        <v>20</v>
      </c>
      <c r="B24" s="52">
        <v>0.7083333333333334</v>
      </c>
      <c r="C24" s="12">
        <v>1</v>
      </c>
      <c r="D24" s="12">
        <v>20</v>
      </c>
      <c r="E24" s="12" t="s">
        <v>265</v>
      </c>
      <c r="F24" s="12">
        <v>0</v>
      </c>
      <c r="G24" s="12"/>
      <c r="H24" s="12"/>
      <c r="I24" s="12"/>
      <c r="J24" s="12"/>
      <c r="K24" s="12"/>
      <c r="L24" s="12"/>
      <c r="M24" s="12"/>
      <c r="N24" s="12"/>
      <c r="O24" s="12"/>
      <c r="P24" s="12"/>
    </row>
    <row r="25" spans="1:16" ht="18">
      <c r="A25" s="12"/>
      <c r="B25" s="12"/>
      <c r="C25" s="12"/>
      <c r="D25" s="12"/>
      <c r="E25" s="12" t="s">
        <v>266</v>
      </c>
      <c r="F25" s="12">
        <v>0</v>
      </c>
      <c r="G25" s="12"/>
      <c r="H25" s="12"/>
      <c r="I25" s="12"/>
      <c r="J25" s="12"/>
      <c r="K25" s="12"/>
      <c r="L25" s="12"/>
      <c r="M25" s="12"/>
      <c r="N25" s="12"/>
      <c r="O25" s="12"/>
      <c r="P25" s="12"/>
    </row>
    <row r="26" spans="1:16" ht="18">
      <c r="A26" s="12"/>
      <c r="B26" s="12"/>
      <c r="C26" s="12"/>
      <c r="D26" s="12"/>
      <c r="E26" s="12" t="s">
        <v>267</v>
      </c>
      <c r="F26" s="12">
        <v>0</v>
      </c>
      <c r="G26" s="12"/>
      <c r="H26" s="12"/>
      <c r="I26" s="12"/>
      <c r="J26" s="12"/>
      <c r="K26" s="12"/>
      <c r="L26" s="12"/>
      <c r="M26" s="12"/>
      <c r="N26" s="12"/>
      <c r="O26" s="12"/>
      <c r="P26" s="12"/>
    </row>
    <row r="27" spans="1:16" ht="18">
      <c r="A27" s="12"/>
      <c r="B27" s="12"/>
      <c r="C27" s="12"/>
      <c r="D27" s="12"/>
      <c r="E27" s="12" t="s">
        <v>268</v>
      </c>
      <c r="F27" s="12">
        <v>0</v>
      </c>
      <c r="G27" s="12"/>
      <c r="H27" s="12"/>
      <c r="I27" s="12"/>
      <c r="J27" s="12"/>
      <c r="K27" s="12"/>
      <c r="L27" s="12"/>
      <c r="M27" s="12"/>
      <c r="N27" s="12"/>
      <c r="O27" s="12"/>
      <c r="P27" s="12"/>
    </row>
    <row r="32" spans="1:2" ht="18">
      <c r="A32" s="12" t="s">
        <v>229</v>
      </c>
      <c r="B32" s="12" t="s">
        <v>230</v>
      </c>
    </row>
    <row r="33" spans="1:3" ht="12.75">
      <c r="A33" s="40">
        <v>42308</v>
      </c>
      <c r="B33" s="40">
        <v>42302</v>
      </c>
      <c r="C33" t="s">
        <v>446</v>
      </c>
    </row>
    <row r="34" spans="1:3" ht="18">
      <c r="A34" s="12" t="s">
        <v>239</v>
      </c>
      <c r="B34" s="12" t="s">
        <v>240</v>
      </c>
      <c r="C34" t="s">
        <v>445</v>
      </c>
    </row>
    <row r="35" spans="1:3" ht="18">
      <c r="A35" s="12" t="s">
        <v>259</v>
      </c>
      <c r="B35" s="12" t="s">
        <v>258</v>
      </c>
      <c r="C35" t="s">
        <v>444</v>
      </c>
    </row>
  </sheetData>
  <sheetProtection/>
  <conditionalFormatting sqref="A34:B35 B32:C33">
    <cfRule type="cellIs" priority="1" dxfId="0" operator="equal" stopIfTrue="1">
      <formula>"yes"</formula>
    </cfRule>
    <cfRule type="expression" priority="2" dxfId="0" stopIfTrue="1">
      <formula>"yes"</formula>
    </cfRule>
  </conditionalFormatting>
  <printOptions/>
  <pageMargins left="0.511811024" right="0.511811024" top="0.787401575" bottom="0.787401575" header="0.31496062" footer="0.31496062"/>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I5" sqref="I5"/>
    </sheetView>
  </sheetViews>
  <sheetFormatPr defaultColWidth="8.75390625" defaultRowHeight="12.75"/>
  <cols>
    <col min="1" max="1" width="22.25390625" style="0" customWidth="1"/>
    <col min="2" max="2" width="19.00390625" style="0" customWidth="1"/>
    <col min="3" max="3" width="21.00390625" style="0" bestFit="1" customWidth="1"/>
    <col min="4" max="4" width="13.375" style="0" bestFit="1" customWidth="1"/>
    <col min="5" max="5" width="17.125" style="0" bestFit="1" customWidth="1"/>
    <col min="6" max="6" width="21.25390625" style="0" bestFit="1" customWidth="1"/>
    <col min="7" max="9" width="8.875" style="0" bestFit="1" customWidth="1"/>
    <col min="10" max="10" width="19.50390625" style="0" bestFit="1" customWidth="1"/>
  </cols>
  <sheetData>
    <row r="1" spans="1:10" ht="18">
      <c r="A1" s="12" t="s">
        <v>24</v>
      </c>
      <c r="B1" s="12" t="s">
        <v>30</v>
      </c>
      <c r="C1" s="12" t="s">
        <v>39</v>
      </c>
      <c r="D1" s="12" t="s">
        <v>32</v>
      </c>
      <c r="E1" s="12" t="s">
        <v>33</v>
      </c>
      <c r="F1" s="12" t="s">
        <v>38</v>
      </c>
      <c r="G1" s="12" t="s">
        <v>34</v>
      </c>
      <c r="H1" s="12" t="s">
        <v>35</v>
      </c>
      <c r="I1" s="12" t="s">
        <v>36</v>
      </c>
      <c r="J1" s="12" t="s">
        <v>37</v>
      </c>
    </row>
    <row r="2" spans="1:10" s="2" customFormat="1" ht="18">
      <c r="A2" s="12" t="s">
        <v>8</v>
      </c>
      <c r="B2" s="12"/>
      <c r="C2" s="4">
        <v>36854</v>
      </c>
      <c r="D2" s="12" t="s">
        <v>31</v>
      </c>
      <c r="E2" s="12" t="s">
        <v>31</v>
      </c>
      <c r="F2" s="12" t="s">
        <v>31</v>
      </c>
      <c r="G2" s="12" t="s">
        <v>31</v>
      </c>
      <c r="H2" s="12" t="s">
        <v>31</v>
      </c>
      <c r="I2" s="12" t="s">
        <v>31</v>
      </c>
      <c r="J2" s="12" t="s">
        <v>22</v>
      </c>
    </row>
    <row r="3" spans="1:10" s="2" customFormat="1" ht="18">
      <c r="A3" s="12" t="s">
        <v>43</v>
      </c>
      <c r="C3" s="4">
        <v>36854</v>
      </c>
      <c r="D3" s="12" t="s">
        <v>31</v>
      </c>
      <c r="E3" s="12" t="s">
        <v>31</v>
      </c>
      <c r="F3" s="12" t="s">
        <v>31</v>
      </c>
      <c r="G3" s="12" t="s">
        <v>11</v>
      </c>
      <c r="H3" s="12" t="s">
        <v>31</v>
      </c>
      <c r="I3" s="12" t="s">
        <v>31</v>
      </c>
      <c r="J3" s="12" t="s">
        <v>22</v>
      </c>
    </row>
    <row r="4" spans="1:10" s="2" customFormat="1" ht="18">
      <c r="A4" s="12" t="s">
        <v>46</v>
      </c>
      <c r="C4" s="4">
        <v>36865</v>
      </c>
      <c r="D4" s="12" t="s">
        <v>28</v>
      </c>
      <c r="E4" s="12" t="s">
        <v>31</v>
      </c>
      <c r="F4" s="12" t="s">
        <v>31</v>
      </c>
      <c r="G4" s="12" t="s">
        <v>11</v>
      </c>
      <c r="H4" s="12" t="s">
        <v>11</v>
      </c>
      <c r="I4" s="12" t="s">
        <v>11</v>
      </c>
      <c r="J4" s="12" t="s">
        <v>11</v>
      </c>
    </row>
    <row r="5" spans="1:10" s="2" customFormat="1" ht="18">
      <c r="A5" s="12" t="s">
        <v>52</v>
      </c>
      <c r="C5" s="4">
        <v>36866</v>
      </c>
      <c r="D5" s="12" t="s">
        <v>31</v>
      </c>
      <c r="E5" s="12" t="s">
        <v>31</v>
      </c>
      <c r="F5" s="12" t="s">
        <v>31</v>
      </c>
      <c r="G5" s="12" t="s">
        <v>11</v>
      </c>
      <c r="H5" s="12" t="s">
        <v>31</v>
      </c>
      <c r="I5" s="12" t="s">
        <v>31</v>
      </c>
      <c r="J5" s="12" t="s">
        <v>11</v>
      </c>
    </row>
    <row r="6" spans="1:10" s="2" customFormat="1" ht="18">
      <c r="A6" s="12" t="s">
        <v>44</v>
      </c>
      <c r="C6" s="4">
        <v>36861</v>
      </c>
      <c r="D6" s="12" t="s">
        <v>31</v>
      </c>
      <c r="E6" s="12" t="s">
        <v>31</v>
      </c>
      <c r="F6" s="12" t="s">
        <v>31</v>
      </c>
      <c r="G6" s="12" t="s">
        <v>31</v>
      </c>
      <c r="H6" s="12" t="s">
        <v>31</v>
      </c>
      <c r="I6" s="12" t="s">
        <v>31</v>
      </c>
      <c r="J6" s="12" t="s">
        <v>22</v>
      </c>
    </row>
    <row r="7" spans="1:10" s="2" customFormat="1" ht="18">
      <c r="A7" s="12" t="s">
        <v>45</v>
      </c>
      <c r="C7" s="4">
        <v>36861</v>
      </c>
      <c r="D7" s="12" t="s">
        <v>31</v>
      </c>
      <c r="E7" s="12" t="s">
        <v>31</v>
      </c>
      <c r="F7" s="12" t="s">
        <v>31</v>
      </c>
      <c r="G7" s="12" t="s">
        <v>31</v>
      </c>
      <c r="H7" s="12" t="s">
        <v>31</v>
      </c>
      <c r="I7" s="12" t="s">
        <v>31</v>
      </c>
      <c r="J7" s="12" t="s">
        <v>22</v>
      </c>
    </row>
    <row r="8" spans="1:10" s="2" customFormat="1" ht="18">
      <c r="A8" s="12" t="s">
        <v>49</v>
      </c>
      <c r="C8" s="4">
        <v>36854</v>
      </c>
      <c r="D8" s="12" t="s">
        <v>31</v>
      </c>
      <c r="E8" s="12" t="s">
        <v>31</v>
      </c>
      <c r="F8" s="12" t="s">
        <v>31</v>
      </c>
      <c r="G8" s="12" t="s">
        <v>31</v>
      </c>
      <c r="H8" s="12" t="s">
        <v>31</v>
      </c>
      <c r="I8" s="12" t="s">
        <v>31</v>
      </c>
      <c r="J8" s="12" t="s">
        <v>22</v>
      </c>
    </row>
    <row r="9" spans="1:10" s="2" customFormat="1" ht="18">
      <c r="A9" s="12" t="s">
        <v>48</v>
      </c>
      <c r="C9" s="4">
        <v>36861</v>
      </c>
      <c r="D9" s="12" t="s">
        <v>31</v>
      </c>
      <c r="E9" s="12" t="s">
        <v>31</v>
      </c>
      <c r="F9" s="12" t="s">
        <v>31</v>
      </c>
      <c r="G9" s="12" t="s">
        <v>11</v>
      </c>
      <c r="H9" s="12" t="s">
        <v>31</v>
      </c>
      <c r="I9" s="12" t="s">
        <v>31</v>
      </c>
      <c r="J9" s="12" t="s">
        <v>11</v>
      </c>
    </row>
    <row r="10" spans="1:10" s="2" customFormat="1" ht="18">
      <c r="A10" s="12" t="s">
        <v>42</v>
      </c>
      <c r="C10" s="4">
        <v>36866</v>
      </c>
      <c r="D10" s="12" t="s">
        <v>31</v>
      </c>
      <c r="E10" s="12" t="s">
        <v>31</v>
      </c>
      <c r="F10" s="12" t="s">
        <v>31</v>
      </c>
      <c r="G10" s="12" t="s">
        <v>31</v>
      </c>
      <c r="H10" s="12" t="s">
        <v>31</v>
      </c>
      <c r="I10" s="12" t="s">
        <v>31</v>
      </c>
      <c r="J10" s="12" t="s">
        <v>22</v>
      </c>
    </row>
    <row r="11" spans="4:10" ht="18">
      <c r="D11" s="12"/>
      <c r="E11" s="12"/>
      <c r="F11" s="12"/>
      <c r="G11" s="12"/>
      <c r="H11" s="12"/>
      <c r="I11" s="12"/>
      <c r="J11" s="12"/>
    </row>
  </sheetData>
  <sheetProtection/>
  <printOptions/>
  <pageMargins left="0.787401575" right="0.787401575" top="0.984251969" bottom="0.984251969" header="0.5" footer="0.5"/>
  <pageSetup orientation="portrait" paperSize="9"/>
</worksheet>
</file>

<file path=xl/worksheets/sheet9.xml><?xml version="1.0" encoding="utf-8"?>
<worksheet xmlns="http://schemas.openxmlformats.org/spreadsheetml/2006/main" xmlns:r="http://schemas.openxmlformats.org/officeDocument/2006/relationships">
  <dimension ref="A1:J7"/>
  <sheetViews>
    <sheetView zoomScalePageLayoutView="0" workbookViewId="0" topLeftCell="A1">
      <selection activeCell="D6" sqref="D6"/>
    </sheetView>
  </sheetViews>
  <sheetFormatPr defaultColWidth="9.00390625" defaultRowHeight="12.75"/>
  <cols>
    <col min="1" max="1" width="20.875" style="0" bestFit="1" customWidth="1"/>
    <col min="2" max="2" width="16.875" style="0" bestFit="1" customWidth="1"/>
    <col min="3" max="3" width="20.50390625" style="0" bestFit="1" customWidth="1"/>
    <col min="4" max="4" width="19.875" style="0" bestFit="1" customWidth="1"/>
    <col min="5" max="5" width="17.875" style="0" bestFit="1" customWidth="1"/>
    <col min="6" max="6" width="22.625" style="0" bestFit="1" customWidth="1"/>
    <col min="7" max="7" width="9.00390625" style="0" customWidth="1"/>
    <col min="8" max="8" width="9.50390625" style="0" bestFit="1" customWidth="1"/>
  </cols>
  <sheetData>
    <row r="1" spans="1:10" ht="27">
      <c r="A1" s="59" t="s">
        <v>371</v>
      </c>
      <c r="B1" s="12" t="s">
        <v>24</v>
      </c>
      <c r="C1" s="12" t="s">
        <v>373</v>
      </c>
      <c r="D1" s="12" t="s">
        <v>374</v>
      </c>
      <c r="E1" s="12" t="s">
        <v>376</v>
      </c>
      <c r="F1" s="12" t="s">
        <v>379</v>
      </c>
      <c r="G1" s="12" t="s">
        <v>375</v>
      </c>
      <c r="H1" s="12" t="s">
        <v>108</v>
      </c>
      <c r="I1" s="12" t="s">
        <v>377</v>
      </c>
      <c r="J1" s="12" t="s">
        <v>378</v>
      </c>
    </row>
    <row r="2" spans="2:10" ht="18">
      <c r="B2" s="12" t="s">
        <v>49</v>
      </c>
      <c r="C2" s="12">
        <v>125</v>
      </c>
      <c r="D2" s="12">
        <f>C2*D$6</f>
        <v>585.9375</v>
      </c>
      <c r="E2" s="12">
        <v>276</v>
      </c>
      <c r="F2" s="12" t="s">
        <v>366</v>
      </c>
      <c r="G2" s="12" t="s">
        <v>229</v>
      </c>
      <c r="H2" s="12">
        <v>205</v>
      </c>
      <c r="I2" s="2">
        <f>H2*D$6</f>
        <v>960.9375</v>
      </c>
      <c r="J2">
        <f>SUM(D2:D5)+E2+I2+I3+F4</f>
        <v>4008.5</v>
      </c>
    </row>
    <row r="3" spans="2:10" ht="18">
      <c r="B3" s="12" t="s">
        <v>8</v>
      </c>
      <c r="C3" s="12">
        <v>75</v>
      </c>
      <c r="D3" s="12">
        <f>C3*D$6</f>
        <v>351.5625</v>
      </c>
      <c r="E3" s="12" t="s">
        <v>366</v>
      </c>
      <c r="F3" s="12" t="s">
        <v>366</v>
      </c>
      <c r="G3" s="12" t="s">
        <v>230</v>
      </c>
      <c r="H3" s="12">
        <v>200</v>
      </c>
      <c r="I3" s="2">
        <f>H3*D$6</f>
        <v>937.5</v>
      </c>
      <c r="J3" s="2"/>
    </row>
    <row r="4" spans="2:10" ht="18">
      <c r="B4" s="12" t="s">
        <v>372</v>
      </c>
      <c r="C4" s="12">
        <v>80</v>
      </c>
      <c r="D4" s="12">
        <v>375</v>
      </c>
      <c r="E4" s="12" t="s">
        <v>366</v>
      </c>
      <c r="F4" s="12">
        <v>170</v>
      </c>
      <c r="G4" s="2"/>
      <c r="H4" s="2"/>
      <c r="I4" s="2"/>
      <c r="J4" s="2"/>
    </row>
    <row r="5" spans="2:10" ht="18">
      <c r="B5" s="12" t="s">
        <v>43</v>
      </c>
      <c r="C5" s="12">
        <v>75</v>
      </c>
      <c r="D5" s="12">
        <f>C5*D$6</f>
        <v>351.5625</v>
      </c>
      <c r="E5" s="12" t="s">
        <v>366</v>
      </c>
      <c r="F5" s="12" t="s">
        <v>366</v>
      </c>
      <c r="G5" s="2"/>
      <c r="H5" s="2"/>
      <c r="I5" s="2"/>
      <c r="J5" s="2"/>
    </row>
    <row r="6" spans="4:6" ht="18">
      <c r="D6">
        <f>D4/C4</f>
        <v>4.6875</v>
      </c>
      <c r="E6" s="12"/>
      <c r="F6" s="12"/>
    </row>
    <row r="7" spans="5:6" ht="18">
      <c r="E7" s="12"/>
      <c r="F7" s="12"/>
    </row>
  </sheetData>
  <sheetProtection/>
  <printOptions/>
  <pageMargins left="0.511811024" right="0.511811024" top="0.787401575" bottom="0.787401575" header="0.31496062" footer="0.3149606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Trial User</dc:creator>
  <cp:keywords/>
  <dc:description/>
  <cp:lastModifiedBy>Rodrigo Schmitt</cp:lastModifiedBy>
  <cp:lastPrinted>2004-10-25T15:23:47Z</cp:lastPrinted>
  <dcterms:created xsi:type="dcterms:W3CDTF">2004-08-24T23:41:12Z</dcterms:created>
  <dcterms:modified xsi:type="dcterms:W3CDTF">2020-10-08T20:33:13Z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